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 tabRatio="599"/>
  </bookViews>
  <sheets>
    <sheet name="Sheet3" sheetId="3" r:id="rId1"/>
  </sheets>
  <calcPr calcId="145621" fullPrecision="0"/>
</workbook>
</file>

<file path=xl/calcChain.xml><?xml version="1.0" encoding="utf-8"?>
<calcChain xmlns="http://schemas.openxmlformats.org/spreadsheetml/2006/main">
  <c r="H7" i="3" l="1"/>
  <c r="H19" i="3"/>
  <c r="D7" i="3"/>
  <c r="Q10" i="3"/>
  <c r="Q9" i="3"/>
  <c r="Q8" i="3"/>
  <c r="P7" i="3"/>
  <c r="G19" i="3"/>
  <c r="O22" i="3" l="1"/>
  <c r="O7" i="3"/>
  <c r="K7" i="3"/>
  <c r="J7" i="3"/>
  <c r="L52" i="3" l="1"/>
  <c r="Q52" i="3" s="1"/>
  <c r="N7" i="3" l="1"/>
  <c r="Q12" i="3"/>
  <c r="O35" i="3" l="1"/>
  <c r="O30" i="3"/>
  <c r="O19" i="3"/>
  <c r="Q11" i="3"/>
  <c r="Q13" i="3"/>
  <c r="Q14" i="3"/>
  <c r="Q15" i="3"/>
  <c r="Q16" i="3"/>
  <c r="Q17" i="3"/>
  <c r="Q20" i="3"/>
  <c r="Q21" i="3"/>
  <c r="Q23" i="3"/>
  <c r="Q24" i="3"/>
  <c r="Q25" i="3"/>
  <c r="Q26" i="3"/>
  <c r="Q27" i="3"/>
  <c r="Q28" i="3"/>
  <c r="Q29" i="3"/>
  <c r="Q31" i="3"/>
  <c r="Q32" i="3"/>
  <c r="Q33" i="3"/>
  <c r="Q34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3" i="3"/>
  <c r="Q54" i="3"/>
  <c r="O18" i="3" l="1"/>
  <c r="O55" i="3" s="1"/>
  <c r="D22" i="3"/>
  <c r="E7" i="3" l="1"/>
  <c r="F7" i="3"/>
  <c r="G7" i="3"/>
  <c r="I7" i="3"/>
  <c r="D19" i="3" l="1"/>
  <c r="E19" i="3"/>
  <c r="F19" i="3"/>
  <c r="P19" i="3"/>
  <c r="I19" i="3"/>
  <c r="J19" i="3"/>
  <c r="K19" i="3"/>
  <c r="L19" i="3"/>
  <c r="M19" i="3"/>
  <c r="N19" i="3"/>
  <c r="C19" i="3"/>
  <c r="Q19" i="3" l="1"/>
  <c r="D35" i="3"/>
  <c r="E35" i="3"/>
  <c r="F35" i="3"/>
  <c r="G35" i="3"/>
  <c r="P35" i="3"/>
  <c r="H35" i="3"/>
  <c r="I35" i="3"/>
  <c r="J35" i="3"/>
  <c r="K35" i="3"/>
  <c r="L35" i="3"/>
  <c r="M35" i="3"/>
  <c r="N35" i="3"/>
  <c r="D30" i="3"/>
  <c r="E30" i="3"/>
  <c r="F30" i="3"/>
  <c r="G30" i="3"/>
  <c r="P30" i="3"/>
  <c r="H30" i="3"/>
  <c r="I30" i="3"/>
  <c r="J30" i="3"/>
  <c r="K30" i="3"/>
  <c r="L30" i="3"/>
  <c r="M30" i="3"/>
  <c r="N30" i="3"/>
  <c r="L7" i="3"/>
  <c r="M7" i="3"/>
  <c r="E22" i="3"/>
  <c r="E18" i="3" s="1"/>
  <c r="E55" i="3" s="1"/>
  <c r="F22" i="3"/>
  <c r="G22" i="3"/>
  <c r="P22" i="3"/>
  <c r="H22" i="3"/>
  <c r="H18" i="3" s="1"/>
  <c r="I22" i="3"/>
  <c r="J22" i="3"/>
  <c r="J18" i="3" s="1"/>
  <c r="K22" i="3"/>
  <c r="L22" i="3"/>
  <c r="M22" i="3"/>
  <c r="N22" i="3"/>
  <c r="K18" i="3" l="1"/>
  <c r="P18" i="3"/>
  <c r="F18" i="3"/>
  <c r="F55" i="3" s="1"/>
  <c r="G18" i="3"/>
  <c r="G55" i="3" s="1"/>
  <c r="K55" i="3"/>
  <c r="N18" i="3" l="1"/>
  <c r="M18" i="3"/>
  <c r="M55" i="3" s="1"/>
  <c r="N55" i="3"/>
  <c r="C7" i="3" l="1"/>
  <c r="Q7" i="3" s="1"/>
  <c r="C22" i="3"/>
  <c r="Q22" i="3" s="1"/>
  <c r="C30" i="3"/>
  <c r="Q30" i="3" s="1"/>
  <c r="C35" i="3"/>
  <c r="Q35" i="3" s="1"/>
  <c r="C18" i="3" l="1"/>
  <c r="L18" i="3" l="1"/>
  <c r="L55" i="3" s="1"/>
  <c r="I18" i="3" l="1"/>
  <c r="I55" i="3" l="1"/>
  <c r="D18" i="3"/>
  <c r="Q18" i="3" l="1"/>
  <c r="C55" i="3"/>
  <c r="Q55" i="3" s="1"/>
</calcChain>
</file>

<file path=xl/sharedStrings.xml><?xml version="1.0" encoding="utf-8"?>
<sst xmlns="http://schemas.openxmlformats.org/spreadsheetml/2006/main" count="109" uniqueCount="107">
  <si>
    <t>РАЗЧЕТ</t>
  </si>
  <si>
    <t>6.</t>
  </si>
  <si>
    <t>ЗАПЛАТИ на персонала по тр.правоотн.</t>
  </si>
  <si>
    <t>01</t>
  </si>
  <si>
    <t>заплати на персонала,зает по тр.прав.</t>
  </si>
  <si>
    <t>0101</t>
  </si>
  <si>
    <t>Др. възнагр. и плащ. за персонал</t>
  </si>
  <si>
    <t>02</t>
  </si>
  <si>
    <t>за нещат. перс. по тр. правоотнош.</t>
  </si>
  <si>
    <t>0201</t>
  </si>
  <si>
    <t>за перс. по извънтрудови правоотнош.</t>
  </si>
  <si>
    <t>0202</t>
  </si>
  <si>
    <t>изплатени суми от СБКО</t>
  </si>
  <si>
    <t>0205</t>
  </si>
  <si>
    <t>обезщетения на персонала,с х-р на възнагр.</t>
  </si>
  <si>
    <t>0208</t>
  </si>
  <si>
    <t>др. подобни плащания и възнаграждения</t>
  </si>
  <si>
    <t>0209</t>
  </si>
  <si>
    <t xml:space="preserve">Задълж.осиг.вн. работод. </t>
  </si>
  <si>
    <t>05</t>
  </si>
  <si>
    <t>Осиг.вн. работод.(ДОО)</t>
  </si>
  <si>
    <t>0551</t>
  </si>
  <si>
    <t>Осиг.вн. работод.(УПФ)</t>
  </si>
  <si>
    <t>0552</t>
  </si>
  <si>
    <t>ЗО вноски работод.</t>
  </si>
  <si>
    <t>0560</t>
  </si>
  <si>
    <t>Вноски за ДЗПО</t>
  </si>
  <si>
    <t>0580</t>
  </si>
  <si>
    <t>ИЗДРЪЖКА</t>
  </si>
  <si>
    <t>10</t>
  </si>
  <si>
    <t>Храна</t>
  </si>
  <si>
    <t>1011</t>
  </si>
  <si>
    <t>Медикаменти</t>
  </si>
  <si>
    <t>1012</t>
  </si>
  <si>
    <t>Постелен инвентар и облекло</t>
  </si>
  <si>
    <t>1013</t>
  </si>
  <si>
    <t>Уч. и н.-изсл. разх. и книги за библ.</t>
  </si>
  <si>
    <t>1014</t>
  </si>
  <si>
    <t>материали</t>
  </si>
  <si>
    <t>1015</t>
  </si>
  <si>
    <t>вода, горива и енергия</t>
  </si>
  <si>
    <t>1016</t>
  </si>
  <si>
    <t>разходи за външни услуги</t>
  </si>
  <si>
    <t>1020</t>
  </si>
  <si>
    <t>текущи ремонти</t>
  </si>
  <si>
    <t>1030</t>
  </si>
  <si>
    <t>платени данъци, мита и такси</t>
  </si>
  <si>
    <t>1040</t>
  </si>
  <si>
    <t>Командировки в страната</t>
  </si>
  <si>
    <t>1051</t>
  </si>
  <si>
    <t>Командировки в чужбина</t>
  </si>
  <si>
    <t>1052</t>
  </si>
  <si>
    <t>разходи за застраховки</t>
  </si>
  <si>
    <t>1062</t>
  </si>
  <si>
    <t>други разходи за СБКО</t>
  </si>
  <si>
    <t>1091</t>
  </si>
  <si>
    <t>глоби, неуст., лихви и съдебни обезщет.</t>
  </si>
  <si>
    <t>1092</t>
  </si>
  <si>
    <t>Основен ремонт на ДМА</t>
  </si>
  <si>
    <t>51</t>
  </si>
  <si>
    <t>Придобиване на ДМА</t>
  </si>
  <si>
    <t>52</t>
  </si>
  <si>
    <t>Придобиване на НДА</t>
  </si>
  <si>
    <t>53</t>
  </si>
  <si>
    <t>Придобиване на земя</t>
  </si>
  <si>
    <t>54</t>
  </si>
  <si>
    <t>§</t>
  </si>
  <si>
    <t>І ПРИХОДИ, в т.ч.:</t>
  </si>
  <si>
    <t>ІІ РАЗХОДИ, в т.ч.:</t>
  </si>
  <si>
    <t>7.</t>
  </si>
  <si>
    <t>1. Остатък в левове по сметки от предходния период</t>
  </si>
  <si>
    <t>5.Приходи от лихви по текущи банкови сметки</t>
  </si>
  <si>
    <t xml:space="preserve">         предоставени заеми (-)</t>
  </si>
  <si>
    <t xml:space="preserve">         възстановени заеми (+)</t>
  </si>
  <si>
    <t>Наименование на параграфа</t>
  </si>
  <si>
    <t>3. Получени трансфери между бюджетни и извънбюджетни сметки/фондове</t>
  </si>
  <si>
    <t xml:space="preserve"> Нал. в левове по сметки в края на периода (ПРИХОДИ-РАЗХОДИ)</t>
  </si>
  <si>
    <t xml:space="preserve">4.Врем. Безл. заеми между бюджети и извънбюджетни сметки/фондове (нето) </t>
  </si>
  <si>
    <t>ВСИЧКО</t>
  </si>
  <si>
    <t>заплати на персонала,зает по сл.прав.</t>
  </si>
  <si>
    <t>0102</t>
  </si>
  <si>
    <t>42-02</t>
  </si>
  <si>
    <t>ОП"Техническа помощ"</t>
  </si>
  <si>
    <t>ОП"Приеми ме-2015"</t>
  </si>
  <si>
    <t>ОП"Услуги за детско ранно развитие"</t>
  </si>
  <si>
    <t>Обезщетения и помощи по соц.подпомагане</t>
  </si>
  <si>
    <t>ОП"Интегриран градски транспорт"</t>
  </si>
  <si>
    <t>ОП"Разр. На прогр. за кач. на атм.въздух на община Перник"</t>
  </si>
  <si>
    <t>"Изграждане на соц.жилища в кв.Тева-Общинска сграда с кап.100 души"</t>
  </si>
  <si>
    <t>2.Получени трансфери м/у бюдж. и извънбюджетни сметки</t>
  </si>
  <si>
    <t xml:space="preserve">3. Получени трансфери между извънбюджетни сметки/фондове </t>
  </si>
  <si>
    <t xml:space="preserve">  Приложение № 7</t>
  </si>
  <si>
    <t>Обучения и заетост</t>
  </si>
  <si>
    <t>обезщ. На персонала,с х-р на възнаграждение</t>
  </si>
  <si>
    <t>други плащания и възнаграждения</t>
  </si>
  <si>
    <t xml:space="preserve">   (Елица Манова)</t>
  </si>
  <si>
    <t xml:space="preserve"> (СТАНИСЛАВ ВЛАДИМИРОВ)</t>
  </si>
  <si>
    <t xml:space="preserve">ИЗГОТВИЛ: ………………... </t>
  </si>
  <si>
    <t xml:space="preserve"> КМЕТ: …………………………</t>
  </si>
  <si>
    <t>ОП"Функц. на ОИЦ-Перник 2019-2021г."</t>
  </si>
  <si>
    <t>ОП"Патронажна грижа за възрастни хора и лица с увреждания в община Перник"комп.3</t>
  </si>
  <si>
    <t>ОП"Патронажна грижа за възрастни хора и лица с увреждания в община Перник"комп.2</t>
  </si>
  <si>
    <t>ОП "Подкрепа деинстит.на соц.услуги за възр.хора с увреждания в община Перник"</t>
  </si>
  <si>
    <t>ОП "Подкрепа деинститя в община Перник чрез изгр.на набюдавано жилище"</t>
  </si>
  <si>
    <t>ОП" Подобряване качеството на атм.въздух чрез във.електротранспорт"</t>
  </si>
  <si>
    <t>ОП"Изгр.на младежки център за високи стандарти на младежка работа"</t>
  </si>
  <si>
    <t>ЗА СМЕТКИТЕ  ЗА СРЕДСТВАТА ОТ ЕВРОПЕЙСКИЯ СЪЮЗ И ДРУГИ МЕЖДУНАРОДНИ ПРОГРАМИ НА ОБЩИНА ПЕРНИК ЗА 2021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</si>
</sst>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Heba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3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4">
    <xf numFmtId="0" fontId="0" fillId="0" borderId="0" xfId="0"/>
    <xf numFmtId="0" fontId="21" fillId="0" borderId="10" xfId="0" applyFont="1" applyBorder="1"/>
    <xf numFmtId="0" fontId="2" fillId="0" borderId="10" xfId="0" applyFont="1" applyBorder="1"/>
    <xf numFmtId="0" fontId="21" fillId="0" borderId="0" xfId="0" applyFont="1"/>
    <xf numFmtId="0" fontId="2" fillId="0" borderId="0" xfId="0" applyFont="1"/>
    <xf numFmtId="0" fontId="2" fillId="0" borderId="10" xfId="0" applyFont="1" applyBorder="1" applyAlignment="1">
      <alignment horizontal="left"/>
    </xf>
    <xf numFmtId="3" fontId="2" fillId="0" borderId="0" xfId="0" applyNumberFormat="1" applyFont="1"/>
    <xf numFmtId="0" fontId="21" fillId="0" borderId="10" xfId="0" quotePrefix="1" applyFont="1" applyFill="1" applyBorder="1"/>
    <xf numFmtId="0" fontId="2" fillId="0" borderId="10" xfId="0" quotePrefix="1" applyFont="1" applyFill="1" applyBorder="1"/>
    <xf numFmtId="1" fontId="2" fillId="0" borderId="10" xfId="0" quotePrefix="1" applyNumberFormat="1" applyFont="1" applyFill="1" applyBorder="1"/>
    <xf numFmtId="0" fontId="22" fillId="0" borderId="10" xfId="0" quotePrefix="1" applyFont="1" applyFill="1" applyBorder="1"/>
    <xf numFmtId="0" fontId="2" fillId="0" borderId="10" xfId="0" quotePrefix="1" applyFont="1" applyFill="1" applyBorder="1" applyAlignment="1">
      <alignment horizontal="left"/>
    </xf>
    <xf numFmtId="0" fontId="24" fillId="0" borderId="10" xfId="0" quotePrefix="1" applyFont="1" applyFill="1" applyBorder="1"/>
    <xf numFmtId="0" fontId="21" fillId="0" borderId="10" xfId="0" applyFont="1" applyBorder="1" applyAlignment="1">
      <alignment horizontal="left"/>
    </xf>
    <xf numFmtId="0" fontId="21" fillId="0" borderId="0" xfId="0" applyFont="1" applyBorder="1"/>
    <xf numFmtId="0" fontId="21" fillId="0" borderId="10" xfId="0" applyFont="1" applyBorder="1" applyAlignment="1">
      <alignment vertical="top" wrapText="1"/>
    </xf>
    <xf numFmtId="2" fontId="2" fillId="24" borderId="10" xfId="37" applyNumberFormat="1" applyFont="1" applyFill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1" fillId="0" borderId="10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2" fillId="0" borderId="10" xfId="0" applyFont="1" applyFill="1" applyBorder="1" applyAlignment="1">
      <alignment vertical="top" wrapText="1"/>
    </xf>
    <xf numFmtId="49" fontId="2" fillId="0" borderId="10" xfId="0" quotePrefix="1" applyNumberFormat="1" applyFont="1" applyFill="1" applyBorder="1"/>
    <xf numFmtId="3" fontId="21" fillId="0" borderId="10" xfId="0" applyNumberFormat="1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3" fontId="2" fillId="0" borderId="10" xfId="0" quotePrefix="1" applyNumberFormat="1" applyFont="1" applyFill="1" applyBorder="1" applyAlignment="1">
      <alignment horizontal="center" vertical="center"/>
    </xf>
    <xf numFmtId="3" fontId="22" fillId="0" borderId="10" xfId="0" quotePrefix="1" applyNumberFormat="1" applyFont="1" applyFill="1" applyBorder="1" applyAlignment="1">
      <alignment horizontal="center" vertical="center"/>
    </xf>
    <xf numFmtId="3" fontId="24" fillId="0" borderId="10" xfId="0" quotePrefix="1" applyNumberFormat="1" applyFont="1" applyFill="1" applyBorder="1" applyAlignment="1">
      <alignment horizontal="center" vertical="center"/>
    </xf>
    <xf numFmtId="3" fontId="21" fillId="0" borderId="10" xfId="0" quotePrefix="1" applyNumberFormat="1" applyFont="1" applyFill="1" applyBorder="1" applyAlignment="1">
      <alignment horizontal="center" vertical="center"/>
    </xf>
    <xf numFmtId="0" fontId="21" fillId="0" borderId="14" xfId="0" applyFont="1" applyBorder="1"/>
    <xf numFmtId="0" fontId="2" fillId="0" borderId="13" xfId="0" applyFont="1" applyBorder="1"/>
    <xf numFmtId="0" fontId="2" fillId="0" borderId="0" xfId="0" applyFont="1" applyBorder="1"/>
    <xf numFmtId="0" fontId="2" fillId="0" borderId="14" xfId="0" applyFont="1" applyBorder="1"/>
    <xf numFmtId="0" fontId="21" fillId="0" borderId="0" xfId="0" applyFont="1" applyBorder="1" applyAlignment="1">
      <alignment horizontal="center"/>
    </xf>
    <xf numFmtId="0" fontId="21" fillId="0" borderId="0" xfId="0" applyFont="1" applyFill="1" applyBorder="1"/>
    <xf numFmtId="0" fontId="23" fillId="0" borderId="0" xfId="0" applyFont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Border="1" applyAlignment="1">
      <alignment vertical="center"/>
    </xf>
    <xf numFmtId="0" fontId="27" fillId="0" borderId="0" xfId="0" applyFont="1" applyBorder="1"/>
    <xf numFmtId="0" fontId="27" fillId="0" borderId="0" xfId="0" applyFont="1"/>
    <xf numFmtId="0" fontId="25" fillId="0" borderId="0" xfId="0" applyFont="1" applyBorder="1"/>
    <xf numFmtId="0" fontId="26" fillId="0" borderId="0" xfId="0" applyFont="1" applyBorder="1" applyAlignment="1">
      <alignment horizontal="left" vertical="center" indent="1"/>
    </xf>
    <xf numFmtId="3" fontId="25" fillId="0" borderId="0" xfId="0" applyNumberFormat="1" applyFont="1" applyFill="1" applyBorder="1"/>
    <xf numFmtId="0" fontId="21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25" borderId="11" xfId="0" applyFont="1" applyFill="1" applyBorder="1" applyAlignment="1">
      <alignment horizontal="center" vertical="center" wrapText="1"/>
    </xf>
    <xf numFmtId="0" fontId="21" fillId="25" borderId="12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Normal_EBK_PROJECT_2001-last" xfId="37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38" builtinId="10" customBuiltin="1"/>
    <cellStyle name="Вход" xfId="34" builtinId="20" customBuiltin="1"/>
    <cellStyle name="Добър" xfId="29" builtinId="26" customBuiltin="1"/>
    <cellStyle name="Заглавие" xfId="40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39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Предупредителен текст" xfId="42" builtinId="11" customBuiltin="1"/>
    <cellStyle name="Свързана клетка" xfId="35" builtinId="24" customBuiltin="1"/>
    <cellStyle name="Сума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"/>
  <sheetViews>
    <sheetView tabSelected="1" workbookViewId="0">
      <selection activeCell="R8" sqref="R8"/>
    </sheetView>
  </sheetViews>
  <sheetFormatPr defaultRowHeight="11.25"/>
  <cols>
    <col min="1" max="1" width="29" style="4" customWidth="1"/>
    <col min="2" max="2" width="4.85546875" style="4" customWidth="1"/>
    <col min="3" max="3" width="9.42578125" style="4" customWidth="1"/>
    <col min="4" max="4" width="9.85546875" style="4" customWidth="1"/>
    <col min="5" max="5" width="10.28515625" style="4" customWidth="1"/>
    <col min="6" max="6" width="10.85546875" style="4" customWidth="1"/>
    <col min="7" max="7" width="10.28515625" style="4" hidden="1" customWidth="1"/>
    <col min="8" max="8" width="8.85546875" style="4" customWidth="1"/>
    <col min="9" max="9" width="10.42578125" style="4" customWidth="1"/>
    <col min="10" max="10" width="9.85546875" style="4" customWidth="1"/>
    <col min="11" max="11" width="8.5703125" style="4" customWidth="1"/>
    <col min="12" max="12" width="10.7109375" style="4" customWidth="1"/>
    <col min="13" max="13" width="11.7109375" style="4" customWidth="1"/>
    <col min="14" max="14" width="10.7109375" style="4" customWidth="1"/>
    <col min="15" max="16" width="10.5703125" style="4" customWidth="1"/>
    <col min="17" max="17" width="8.42578125" style="4" customWidth="1"/>
    <col min="18" max="16384" width="9.140625" style="4"/>
  </cols>
  <sheetData>
    <row r="1" spans="1:22" s="3" customFormat="1" ht="18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5"/>
      <c r="N1" s="44" t="s">
        <v>91</v>
      </c>
      <c r="O1" s="35"/>
      <c r="P1" s="35"/>
      <c r="Q1" s="14"/>
    </row>
    <row r="2" spans="1:22" s="3" customFormat="1" ht="18.75" customHeight="1">
      <c r="A2" s="46" t="s">
        <v>106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33"/>
      <c r="O2" s="33"/>
      <c r="P2" s="43"/>
      <c r="Q2" s="14"/>
    </row>
    <row r="3" spans="1:22" s="3" customFormat="1" ht="2.25" customHeight="1">
      <c r="A3" s="45"/>
      <c r="B3" s="4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29"/>
    </row>
    <row r="4" spans="1:22" hidden="1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</row>
    <row r="5" spans="1:22" ht="20.25" customHeight="1">
      <c r="A5" s="47" t="s">
        <v>74</v>
      </c>
      <c r="B5" s="48" t="s">
        <v>66</v>
      </c>
      <c r="C5" s="48" t="s">
        <v>99</v>
      </c>
      <c r="D5" s="48" t="s">
        <v>92</v>
      </c>
      <c r="E5" s="48" t="s">
        <v>101</v>
      </c>
      <c r="F5" s="48" t="s">
        <v>100</v>
      </c>
      <c r="G5" s="48" t="s">
        <v>87</v>
      </c>
      <c r="H5" s="48" t="s">
        <v>83</v>
      </c>
      <c r="I5" s="50" t="s">
        <v>84</v>
      </c>
      <c r="J5" s="48" t="s">
        <v>82</v>
      </c>
      <c r="K5" s="52" t="s">
        <v>86</v>
      </c>
      <c r="L5" s="48" t="s">
        <v>88</v>
      </c>
      <c r="M5" s="48" t="s">
        <v>102</v>
      </c>
      <c r="N5" s="48" t="s">
        <v>103</v>
      </c>
      <c r="O5" s="48" t="s">
        <v>104</v>
      </c>
      <c r="P5" s="48" t="s">
        <v>105</v>
      </c>
      <c r="Q5" s="48" t="s">
        <v>78</v>
      </c>
    </row>
    <row r="6" spans="1:22" ht="104.25" customHeight="1">
      <c r="A6" s="47"/>
      <c r="B6" s="49"/>
      <c r="C6" s="49"/>
      <c r="D6" s="49"/>
      <c r="E6" s="49"/>
      <c r="F6" s="49"/>
      <c r="G6" s="49"/>
      <c r="H6" s="49"/>
      <c r="I6" s="51"/>
      <c r="J6" s="49"/>
      <c r="K6" s="53"/>
      <c r="L6" s="49"/>
      <c r="M6" s="49"/>
      <c r="N6" s="49"/>
      <c r="O6" s="49"/>
      <c r="P6" s="49"/>
      <c r="Q6" s="49"/>
    </row>
    <row r="7" spans="1:22" ht="15.75" customHeight="1">
      <c r="A7" s="15" t="s">
        <v>67</v>
      </c>
      <c r="B7" s="1"/>
      <c r="C7" s="22">
        <f>SUM(C8:C12,C15)</f>
        <v>154490</v>
      </c>
      <c r="D7" s="22">
        <f>SUM(D8:D12,D15+D55)</f>
        <v>329396</v>
      </c>
      <c r="E7" s="22">
        <f t="shared" ref="E7:I7" si="0">SUM(E8:E12,E15)</f>
        <v>341001</v>
      </c>
      <c r="F7" s="22">
        <f t="shared" si="0"/>
        <v>602289</v>
      </c>
      <c r="G7" s="22">
        <f t="shared" si="0"/>
        <v>0</v>
      </c>
      <c r="H7" s="22">
        <f>SUM(H8:H12,H15+H55)</f>
        <v>99584</v>
      </c>
      <c r="I7" s="22">
        <f t="shared" si="0"/>
        <v>322660</v>
      </c>
      <c r="J7" s="22">
        <f>SUM(J8:J12,J15)</f>
        <v>78595</v>
      </c>
      <c r="K7" s="22">
        <f>SUM(K8:K12,K15)</f>
        <v>6552897</v>
      </c>
      <c r="L7" s="22">
        <f>SUM(L8:L12,L15)</f>
        <v>474396</v>
      </c>
      <c r="M7" s="22">
        <f t="shared" ref="M7" si="1">SUM(M8:M12,M15)</f>
        <v>1240270</v>
      </c>
      <c r="N7" s="22">
        <f>SUM(N8:N12,N15)</f>
        <v>0</v>
      </c>
      <c r="O7" s="22">
        <f>SUM(O8:O12,O15)</f>
        <v>6282932</v>
      </c>
      <c r="P7" s="22">
        <f>SUM(P8:P12,P15+P55)</f>
        <v>720331</v>
      </c>
      <c r="Q7" s="22">
        <f t="shared" ref="Q7:Q38" si="2">+C7+D7+E7+F7+G7+P7+H7+I7+J7+K7+L7+M7+N7+O7</f>
        <v>17198841</v>
      </c>
      <c r="R7" s="6"/>
    </row>
    <row r="8" spans="1:22" ht="22.5" customHeight="1">
      <c r="A8" s="16" t="s">
        <v>70</v>
      </c>
      <c r="B8" s="5">
        <v>9501</v>
      </c>
      <c r="C8" s="23">
        <v>77200</v>
      </c>
      <c r="D8" s="23">
        <v>32809</v>
      </c>
      <c r="E8" s="23"/>
      <c r="F8" s="23">
        <v>20985</v>
      </c>
      <c r="G8" s="23"/>
      <c r="H8" s="23"/>
      <c r="I8" s="23"/>
      <c r="J8" s="23"/>
      <c r="K8" s="23">
        <v>76</v>
      </c>
      <c r="L8" s="23"/>
      <c r="M8" s="23">
        <v>158242</v>
      </c>
      <c r="N8" s="23"/>
      <c r="O8" s="23">
        <v>546012</v>
      </c>
      <c r="P8" s="23">
        <v>720331</v>
      </c>
      <c r="Q8" s="22">
        <f t="shared" si="2"/>
        <v>1555655</v>
      </c>
      <c r="S8" s="6"/>
    </row>
    <row r="9" spans="1:22" ht="22.5" customHeight="1">
      <c r="A9" s="16" t="s">
        <v>89</v>
      </c>
      <c r="B9" s="5">
        <v>6201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2">
        <f t="shared" si="2"/>
        <v>0</v>
      </c>
      <c r="S9" s="6"/>
    </row>
    <row r="10" spans="1:22" ht="24.75" customHeight="1">
      <c r="A10" s="16" t="s">
        <v>90</v>
      </c>
      <c r="B10" s="5">
        <v>6301</v>
      </c>
      <c r="C10" s="23">
        <v>77290</v>
      </c>
      <c r="D10" s="23">
        <v>328484</v>
      </c>
      <c r="E10" s="23">
        <v>413943</v>
      </c>
      <c r="F10" s="23">
        <v>581304</v>
      </c>
      <c r="G10" s="23"/>
      <c r="H10" s="23">
        <v>99584</v>
      </c>
      <c r="I10" s="23">
        <v>322660</v>
      </c>
      <c r="J10" s="23">
        <v>83704</v>
      </c>
      <c r="K10" s="23">
        <v>7548945</v>
      </c>
      <c r="L10" s="23">
        <v>1049832</v>
      </c>
      <c r="M10" s="23">
        <v>1082028</v>
      </c>
      <c r="N10" s="23">
        <v>77711</v>
      </c>
      <c r="O10" s="23">
        <v>4013617</v>
      </c>
      <c r="P10" s="23">
        <v>1000000</v>
      </c>
      <c r="Q10" s="22">
        <f t="shared" si="2"/>
        <v>16679102</v>
      </c>
      <c r="S10" s="6"/>
    </row>
    <row r="11" spans="1:22" ht="29.25" hidden="1" customHeight="1">
      <c r="A11" s="16" t="s">
        <v>75</v>
      </c>
      <c r="B11" s="5">
        <v>6201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2">
        <f t="shared" si="2"/>
        <v>0</v>
      </c>
    </row>
    <row r="12" spans="1:22" ht="33.75">
      <c r="A12" s="16" t="s">
        <v>77</v>
      </c>
      <c r="B12" s="5">
        <v>7600</v>
      </c>
      <c r="C12" s="23"/>
      <c r="D12" s="23"/>
      <c r="E12" s="23">
        <v>-72942</v>
      </c>
      <c r="F12" s="23"/>
      <c r="G12" s="23"/>
      <c r="H12" s="23"/>
      <c r="I12" s="23"/>
      <c r="J12" s="23">
        <v>-5109</v>
      </c>
      <c r="K12" s="23">
        <v>-996124</v>
      </c>
      <c r="L12" s="23">
        <v>-575436</v>
      </c>
      <c r="M12" s="23"/>
      <c r="N12" s="23">
        <v>-77711</v>
      </c>
      <c r="O12" s="23">
        <v>1723303</v>
      </c>
      <c r="P12" s="23"/>
      <c r="Q12" s="22">
        <f t="shared" si="2"/>
        <v>-4019</v>
      </c>
      <c r="V12" s="6"/>
    </row>
    <row r="13" spans="1:22" ht="11.25" hidden="1" customHeight="1">
      <c r="A13" s="16" t="s">
        <v>72</v>
      </c>
      <c r="B13" s="5">
        <v>7611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2">
        <f t="shared" si="2"/>
        <v>0</v>
      </c>
    </row>
    <row r="14" spans="1:22" ht="11.25" hidden="1" customHeight="1">
      <c r="A14" s="16" t="s">
        <v>73</v>
      </c>
      <c r="B14" s="5">
        <v>7612</v>
      </c>
      <c r="C14" s="23">
        <v>7000</v>
      </c>
      <c r="D14" s="23"/>
      <c r="E14" s="23"/>
      <c r="F14" s="23">
        <v>7000</v>
      </c>
      <c r="G14" s="23"/>
      <c r="H14" s="23">
        <v>7000</v>
      </c>
      <c r="I14" s="23"/>
      <c r="J14" s="23"/>
      <c r="K14" s="23"/>
      <c r="L14" s="23"/>
      <c r="M14" s="23"/>
      <c r="N14" s="23"/>
      <c r="O14" s="23"/>
      <c r="P14" s="23">
        <v>7000</v>
      </c>
      <c r="Q14" s="22">
        <f t="shared" si="2"/>
        <v>28000</v>
      </c>
    </row>
    <row r="15" spans="1:22" ht="18.75" hidden="1" customHeight="1">
      <c r="A15" s="17" t="s">
        <v>71</v>
      </c>
      <c r="B15" s="5">
        <v>2408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2">
        <f t="shared" si="2"/>
        <v>0</v>
      </c>
    </row>
    <row r="16" spans="1:22" ht="15.75" hidden="1" customHeight="1">
      <c r="A16" s="17" t="s">
        <v>1</v>
      </c>
      <c r="B16" s="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2">
        <f t="shared" si="2"/>
        <v>0</v>
      </c>
    </row>
    <row r="17" spans="1:17" ht="15" hidden="1" customHeight="1">
      <c r="A17" s="17" t="s">
        <v>69</v>
      </c>
      <c r="B17" s="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2">
        <f t="shared" si="2"/>
        <v>0</v>
      </c>
    </row>
    <row r="18" spans="1:17" ht="12.75" customHeight="1">
      <c r="A18" s="15" t="s">
        <v>68</v>
      </c>
      <c r="B18" s="2"/>
      <c r="C18" s="24">
        <f t="shared" ref="C18:N18" si="3">SUM(C19,C22,C30,C35,C50,C51,C52)</f>
        <v>154490</v>
      </c>
      <c r="D18" s="24">
        <f t="shared" si="3"/>
        <v>329396</v>
      </c>
      <c r="E18" s="24">
        <f t="shared" si="3"/>
        <v>341001</v>
      </c>
      <c r="F18" s="24">
        <f t="shared" si="3"/>
        <v>602289</v>
      </c>
      <c r="G18" s="24">
        <f t="shared" si="3"/>
        <v>0</v>
      </c>
      <c r="H18" s="24">
        <f>SUM(H19,H22,H30,H35,H50,H51,H52)</f>
        <v>99584</v>
      </c>
      <c r="I18" s="24">
        <f t="shared" si="3"/>
        <v>322660</v>
      </c>
      <c r="J18" s="24">
        <f>SUM(J19,J22,J30,J35,J50,J51,J52)</f>
        <v>78595</v>
      </c>
      <c r="K18" s="24">
        <f>SUM(K19,K22,K30,K35,K50,K51,K52)</f>
        <v>6552897</v>
      </c>
      <c r="L18" s="24">
        <f t="shared" si="3"/>
        <v>474396</v>
      </c>
      <c r="M18" s="24">
        <f t="shared" si="3"/>
        <v>1240270</v>
      </c>
      <c r="N18" s="24">
        <f t="shared" si="3"/>
        <v>0</v>
      </c>
      <c r="O18" s="24">
        <f>SUM(O19,O22,O30,O35,O50,O51,O52)</f>
        <v>6282932</v>
      </c>
      <c r="P18" s="24">
        <f>SUM(P19,P22,P30,P35,P50,P51,P52)</f>
        <v>720331</v>
      </c>
      <c r="Q18" s="22">
        <f t="shared" si="2"/>
        <v>17198841</v>
      </c>
    </row>
    <row r="19" spans="1:17" ht="12.75" customHeight="1">
      <c r="A19" s="18" t="s">
        <v>2</v>
      </c>
      <c r="B19" s="7" t="s">
        <v>3</v>
      </c>
      <c r="C19" s="24">
        <f>+C20+C21</f>
        <v>117300</v>
      </c>
      <c r="D19" s="24">
        <f t="shared" ref="D19:O19" si="4">+D20+D21</f>
        <v>270504</v>
      </c>
      <c r="E19" s="24">
        <f t="shared" si="4"/>
        <v>198200</v>
      </c>
      <c r="F19" s="24">
        <f t="shared" si="4"/>
        <v>448330</v>
      </c>
      <c r="G19" s="24">
        <f t="shared" si="4"/>
        <v>0</v>
      </c>
      <c r="H19" s="24">
        <f>+H20+H21</f>
        <v>80923</v>
      </c>
      <c r="I19" s="24">
        <f t="shared" si="4"/>
        <v>81036</v>
      </c>
      <c r="J19" s="24">
        <f t="shared" si="4"/>
        <v>54200</v>
      </c>
      <c r="K19" s="24">
        <f t="shared" si="4"/>
        <v>5484</v>
      </c>
      <c r="L19" s="24">
        <f t="shared" si="4"/>
        <v>21700</v>
      </c>
      <c r="M19" s="24">
        <f t="shared" si="4"/>
        <v>1200</v>
      </c>
      <c r="N19" s="24">
        <f t="shared" si="4"/>
        <v>0</v>
      </c>
      <c r="O19" s="24">
        <f t="shared" si="4"/>
        <v>36160</v>
      </c>
      <c r="P19" s="24">
        <f>+P20+P21</f>
        <v>127189</v>
      </c>
      <c r="Q19" s="22">
        <f t="shared" si="2"/>
        <v>1442226</v>
      </c>
    </row>
    <row r="20" spans="1:17" ht="23.25" customHeight="1">
      <c r="A20" s="19" t="s">
        <v>4</v>
      </c>
      <c r="B20" s="8" t="s">
        <v>5</v>
      </c>
      <c r="C20" s="25">
        <v>111820</v>
      </c>
      <c r="D20" s="25">
        <v>270504</v>
      </c>
      <c r="E20" s="25">
        <v>195200</v>
      </c>
      <c r="F20" s="25">
        <v>448330</v>
      </c>
      <c r="G20" s="25"/>
      <c r="H20" s="25">
        <v>67985</v>
      </c>
      <c r="I20" s="25">
        <v>81036</v>
      </c>
      <c r="J20" s="25">
        <v>20000</v>
      </c>
      <c r="K20" s="25">
        <v>3131</v>
      </c>
      <c r="L20" s="25">
        <v>12200</v>
      </c>
      <c r="M20" s="25">
        <v>500</v>
      </c>
      <c r="N20" s="25"/>
      <c r="O20" s="25">
        <v>14811</v>
      </c>
      <c r="P20" s="25">
        <v>108203</v>
      </c>
      <c r="Q20" s="22">
        <f t="shared" si="2"/>
        <v>1333720</v>
      </c>
    </row>
    <row r="21" spans="1:17" ht="22.5" customHeight="1">
      <c r="A21" s="19" t="s">
        <v>79</v>
      </c>
      <c r="B21" s="8" t="s">
        <v>80</v>
      </c>
      <c r="C21" s="25">
        <v>5480</v>
      </c>
      <c r="D21" s="25"/>
      <c r="E21" s="25">
        <v>3000</v>
      </c>
      <c r="F21" s="25"/>
      <c r="G21" s="25"/>
      <c r="H21" s="25">
        <v>12938</v>
      </c>
      <c r="I21" s="25"/>
      <c r="J21" s="25">
        <v>34200</v>
      </c>
      <c r="K21" s="25">
        <v>2353</v>
      </c>
      <c r="L21" s="25">
        <v>9500</v>
      </c>
      <c r="M21" s="25">
        <v>700</v>
      </c>
      <c r="N21" s="25"/>
      <c r="O21" s="25">
        <v>21349</v>
      </c>
      <c r="P21" s="25">
        <v>18986</v>
      </c>
      <c r="Q21" s="22">
        <f t="shared" si="2"/>
        <v>108506</v>
      </c>
    </row>
    <row r="22" spans="1:17" ht="17.25" customHeight="1">
      <c r="A22" s="18" t="s">
        <v>6</v>
      </c>
      <c r="B22" s="7" t="s">
        <v>7</v>
      </c>
      <c r="C22" s="23">
        <f t="shared" ref="C22:N22" si="5">SUM(C23:C27)</f>
        <v>0</v>
      </c>
      <c r="D22" s="24">
        <f>SUM(D23:D29)</f>
        <v>4438</v>
      </c>
      <c r="E22" s="23">
        <f t="shared" si="5"/>
        <v>37200</v>
      </c>
      <c r="F22" s="23">
        <f t="shared" si="5"/>
        <v>0</v>
      </c>
      <c r="G22" s="23">
        <f t="shared" si="5"/>
        <v>0</v>
      </c>
      <c r="H22" s="23">
        <f t="shared" si="5"/>
        <v>1500</v>
      </c>
      <c r="I22" s="23">
        <f t="shared" si="5"/>
        <v>19663</v>
      </c>
      <c r="J22" s="23">
        <f t="shared" si="5"/>
        <v>7750</v>
      </c>
      <c r="K22" s="23">
        <f t="shared" si="5"/>
        <v>1949</v>
      </c>
      <c r="L22" s="23">
        <f t="shared" si="5"/>
        <v>0</v>
      </c>
      <c r="M22" s="23">
        <f t="shared" si="5"/>
        <v>0</v>
      </c>
      <c r="N22" s="23">
        <f t="shared" si="5"/>
        <v>0</v>
      </c>
      <c r="O22" s="23">
        <f>SUM(O23:O27)</f>
        <v>42550</v>
      </c>
      <c r="P22" s="23">
        <f>SUM(P23:P27)</f>
        <v>0</v>
      </c>
      <c r="Q22" s="22">
        <f t="shared" si="2"/>
        <v>115050</v>
      </c>
    </row>
    <row r="23" spans="1:17" ht="14.25" customHeight="1">
      <c r="A23" s="19" t="s">
        <v>8</v>
      </c>
      <c r="B23" s="8" t="s">
        <v>9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2">
        <f t="shared" si="2"/>
        <v>0</v>
      </c>
    </row>
    <row r="24" spans="1:17" ht="22.5" customHeight="1">
      <c r="A24" s="19" t="s">
        <v>10</v>
      </c>
      <c r="B24" s="8" t="s">
        <v>11</v>
      </c>
      <c r="C24" s="25"/>
      <c r="D24" s="25"/>
      <c r="E24" s="25">
        <v>37200</v>
      </c>
      <c r="F24" s="25"/>
      <c r="G24" s="25"/>
      <c r="H24" s="25">
        <v>1500</v>
      </c>
      <c r="I24" s="25">
        <v>19663</v>
      </c>
      <c r="J24" s="25">
        <v>7750</v>
      </c>
      <c r="K24" s="25">
        <v>1949</v>
      </c>
      <c r="L24" s="25"/>
      <c r="M24" s="25"/>
      <c r="N24" s="25"/>
      <c r="O24" s="25">
        <v>42550</v>
      </c>
      <c r="P24" s="25"/>
      <c r="Q24" s="22">
        <f t="shared" si="2"/>
        <v>110612</v>
      </c>
    </row>
    <row r="25" spans="1:17" ht="17.25" hidden="1" customHeight="1">
      <c r="A25" s="19" t="s">
        <v>12</v>
      </c>
      <c r="B25" s="9" t="s">
        <v>13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2">
        <f t="shared" si="2"/>
        <v>0</v>
      </c>
    </row>
    <row r="26" spans="1:17" ht="17.25" hidden="1" customHeight="1">
      <c r="A26" s="19" t="s">
        <v>14</v>
      </c>
      <c r="B26" s="9" t="s">
        <v>15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2">
        <f t="shared" si="2"/>
        <v>0</v>
      </c>
    </row>
    <row r="27" spans="1:17" ht="17.25" hidden="1" customHeight="1">
      <c r="A27" s="19" t="s">
        <v>16</v>
      </c>
      <c r="B27" s="8" t="s">
        <v>17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2">
        <f t="shared" si="2"/>
        <v>0</v>
      </c>
    </row>
    <row r="28" spans="1:17" ht="21.75" customHeight="1">
      <c r="A28" s="19" t="s">
        <v>93</v>
      </c>
      <c r="B28" s="21" t="s">
        <v>15</v>
      </c>
      <c r="C28" s="25"/>
      <c r="D28" s="25">
        <v>380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2">
        <f t="shared" si="2"/>
        <v>380</v>
      </c>
    </row>
    <row r="29" spans="1:17" ht="14.25" customHeight="1">
      <c r="A29" s="19" t="s">
        <v>94</v>
      </c>
      <c r="B29" s="21" t="s">
        <v>17</v>
      </c>
      <c r="C29" s="25"/>
      <c r="D29" s="25">
        <v>4058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2">
        <f t="shared" si="2"/>
        <v>4058</v>
      </c>
    </row>
    <row r="30" spans="1:17" ht="17.25" customHeight="1">
      <c r="A30" s="18" t="s">
        <v>18</v>
      </c>
      <c r="B30" s="7" t="s">
        <v>19</v>
      </c>
      <c r="C30" s="24">
        <f>SUM(C31:C34)</f>
        <v>22540</v>
      </c>
      <c r="D30" s="24">
        <f t="shared" ref="D30:O30" si="6">SUM(D31:D34)</f>
        <v>54454</v>
      </c>
      <c r="E30" s="24">
        <f t="shared" si="6"/>
        <v>43404</v>
      </c>
      <c r="F30" s="24">
        <f t="shared" si="6"/>
        <v>106670</v>
      </c>
      <c r="G30" s="24">
        <f t="shared" si="6"/>
        <v>0</v>
      </c>
      <c r="H30" s="24">
        <f t="shared" si="6"/>
        <v>16861</v>
      </c>
      <c r="I30" s="24">
        <f t="shared" si="6"/>
        <v>22644</v>
      </c>
      <c r="J30" s="24">
        <f t="shared" si="6"/>
        <v>16645</v>
      </c>
      <c r="K30" s="24">
        <f t="shared" si="6"/>
        <v>2258</v>
      </c>
      <c r="L30" s="24">
        <f t="shared" si="6"/>
        <v>5478</v>
      </c>
      <c r="M30" s="24">
        <f t="shared" si="6"/>
        <v>96</v>
      </c>
      <c r="N30" s="24">
        <f t="shared" si="6"/>
        <v>0</v>
      </c>
      <c r="O30" s="24">
        <f t="shared" si="6"/>
        <v>19290</v>
      </c>
      <c r="P30" s="24">
        <f>SUM(P31:P34)</f>
        <v>27012</v>
      </c>
      <c r="Q30" s="22">
        <f t="shared" si="2"/>
        <v>337352</v>
      </c>
    </row>
    <row r="31" spans="1:17" ht="15" customHeight="1">
      <c r="A31" s="19" t="s">
        <v>20</v>
      </c>
      <c r="B31" s="8" t="s">
        <v>21</v>
      </c>
      <c r="C31" s="25">
        <v>13630</v>
      </c>
      <c r="D31" s="25">
        <v>33771</v>
      </c>
      <c r="E31" s="25">
        <v>25740</v>
      </c>
      <c r="F31" s="25">
        <v>64490</v>
      </c>
      <c r="G31" s="25"/>
      <c r="H31" s="25">
        <v>10012</v>
      </c>
      <c r="I31" s="25">
        <v>13056</v>
      </c>
      <c r="J31" s="25">
        <v>9862</v>
      </c>
      <c r="K31" s="25">
        <v>1335</v>
      </c>
      <c r="L31" s="25">
        <v>3316</v>
      </c>
      <c r="M31" s="25">
        <v>58</v>
      </c>
      <c r="N31" s="25"/>
      <c r="O31" s="25">
        <v>10672</v>
      </c>
      <c r="P31" s="25">
        <v>16319</v>
      </c>
      <c r="Q31" s="22">
        <f t="shared" si="2"/>
        <v>202261</v>
      </c>
    </row>
    <row r="32" spans="1:17" ht="17.25" hidden="1" customHeight="1">
      <c r="A32" s="19" t="s">
        <v>22</v>
      </c>
      <c r="B32" s="8" t="s">
        <v>23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2">
        <f t="shared" si="2"/>
        <v>0</v>
      </c>
    </row>
    <row r="33" spans="1:22" ht="15.75" customHeight="1">
      <c r="A33" s="19" t="s">
        <v>24</v>
      </c>
      <c r="B33" s="8" t="s">
        <v>25</v>
      </c>
      <c r="C33" s="25">
        <v>5630</v>
      </c>
      <c r="D33" s="25">
        <v>14650</v>
      </c>
      <c r="E33" s="25">
        <v>11156</v>
      </c>
      <c r="F33" s="25">
        <v>26640</v>
      </c>
      <c r="G33" s="25"/>
      <c r="H33" s="25">
        <v>4298</v>
      </c>
      <c r="I33" s="25">
        <v>6509</v>
      </c>
      <c r="J33" s="25">
        <v>4200</v>
      </c>
      <c r="K33" s="25">
        <v>568</v>
      </c>
      <c r="L33" s="25">
        <v>1345</v>
      </c>
      <c r="M33" s="25">
        <v>24</v>
      </c>
      <c r="N33" s="25"/>
      <c r="O33" s="25">
        <v>5337</v>
      </c>
      <c r="P33" s="25">
        <v>6713</v>
      </c>
      <c r="Q33" s="22">
        <f t="shared" si="2"/>
        <v>87070</v>
      </c>
      <c r="V33" s="6"/>
    </row>
    <row r="34" spans="1:22" ht="15.75" customHeight="1">
      <c r="A34" s="19" t="s">
        <v>26</v>
      </c>
      <c r="B34" s="8" t="s">
        <v>27</v>
      </c>
      <c r="C34" s="25">
        <v>3280</v>
      </c>
      <c r="D34" s="25">
        <v>6033</v>
      </c>
      <c r="E34" s="25">
        <v>6508</v>
      </c>
      <c r="F34" s="25">
        <v>15540</v>
      </c>
      <c r="G34" s="25"/>
      <c r="H34" s="25">
        <v>2551</v>
      </c>
      <c r="I34" s="25">
        <v>3079</v>
      </c>
      <c r="J34" s="25">
        <v>2583</v>
      </c>
      <c r="K34" s="25">
        <v>355</v>
      </c>
      <c r="L34" s="25">
        <v>817</v>
      </c>
      <c r="M34" s="25">
        <v>14</v>
      </c>
      <c r="N34" s="25"/>
      <c r="O34" s="25">
        <v>3281</v>
      </c>
      <c r="P34" s="25">
        <v>3980</v>
      </c>
      <c r="Q34" s="22">
        <f t="shared" si="2"/>
        <v>48021</v>
      </c>
    </row>
    <row r="35" spans="1:22" ht="15.75" customHeight="1">
      <c r="A35" s="18" t="s">
        <v>28</v>
      </c>
      <c r="B35" s="7" t="s">
        <v>29</v>
      </c>
      <c r="C35" s="24">
        <f>SUM(C36:C47)</f>
        <v>14650</v>
      </c>
      <c r="D35" s="24">
        <f t="shared" ref="D35:O35" si="7">SUM(D36:D47)</f>
        <v>0</v>
      </c>
      <c r="E35" s="24">
        <f t="shared" si="7"/>
        <v>62197</v>
      </c>
      <c r="F35" s="24">
        <f t="shared" si="7"/>
        <v>47289</v>
      </c>
      <c r="G35" s="24">
        <f t="shared" si="7"/>
        <v>0</v>
      </c>
      <c r="H35" s="24">
        <f t="shared" si="7"/>
        <v>300</v>
      </c>
      <c r="I35" s="24">
        <f t="shared" si="7"/>
        <v>199317</v>
      </c>
      <c r="J35" s="24">
        <f t="shared" si="7"/>
        <v>0</v>
      </c>
      <c r="K35" s="24">
        <f t="shared" si="7"/>
        <v>283620</v>
      </c>
      <c r="L35" s="24">
        <f t="shared" si="7"/>
        <v>95031</v>
      </c>
      <c r="M35" s="24">
        <f t="shared" si="7"/>
        <v>197688</v>
      </c>
      <c r="N35" s="24">
        <f t="shared" si="7"/>
        <v>0</v>
      </c>
      <c r="O35" s="24">
        <f t="shared" si="7"/>
        <v>4932</v>
      </c>
      <c r="P35" s="24">
        <f>SUM(P36:P47)</f>
        <v>50000</v>
      </c>
      <c r="Q35" s="22">
        <f t="shared" si="2"/>
        <v>955024</v>
      </c>
    </row>
    <row r="36" spans="1:22" ht="12" customHeight="1">
      <c r="A36" s="19" t="s">
        <v>30</v>
      </c>
      <c r="B36" s="8" t="s">
        <v>31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2">
        <f t="shared" si="2"/>
        <v>0</v>
      </c>
    </row>
    <row r="37" spans="1:22" ht="17.25" customHeight="1">
      <c r="A37" s="19" t="s">
        <v>32</v>
      </c>
      <c r="B37" s="8" t="s">
        <v>33</v>
      </c>
      <c r="C37" s="25"/>
      <c r="D37" s="25"/>
      <c r="E37" s="25">
        <v>4628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2">
        <f t="shared" si="2"/>
        <v>4628</v>
      </c>
    </row>
    <row r="38" spans="1:22" ht="17.25" customHeight="1">
      <c r="A38" s="19" t="s">
        <v>34</v>
      </c>
      <c r="B38" s="8" t="s">
        <v>35</v>
      </c>
      <c r="C38" s="25"/>
      <c r="D38" s="25"/>
      <c r="E38" s="25">
        <v>1966</v>
      </c>
      <c r="F38" s="25"/>
      <c r="G38" s="25"/>
      <c r="H38" s="25"/>
      <c r="I38" s="25">
        <v>2100</v>
      </c>
      <c r="J38" s="25"/>
      <c r="K38" s="25"/>
      <c r="L38" s="25"/>
      <c r="M38" s="25"/>
      <c r="N38" s="25"/>
      <c r="O38" s="25"/>
      <c r="P38" s="25"/>
      <c r="Q38" s="22">
        <f t="shared" si="2"/>
        <v>4066</v>
      </c>
      <c r="R38" s="6"/>
    </row>
    <row r="39" spans="1:22" ht="17.25" customHeight="1">
      <c r="A39" s="19" t="s">
        <v>36</v>
      </c>
      <c r="B39" s="8" t="s">
        <v>37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2">
        <f t="shared" ref="Q39:Q55" si="8">+C39+D39+E39+F39+G39+P39+H39+I39+J39+K39+L39+M39+N39+O39</f>
        <v>0</v>
      </c>
      <c r="R39" s="6"/>
    </row>
    <row r="40" spans="1:22" ht="12" customHeight="1">
      <c r="A40" s="19" t="s">
        <v>38</v>
      </c>
      <c r="B40" s="8" t="s">
        <v>39</v>
      </c>
      <c r="C40" s="25">
        <v>1300</v>
      </c>
      <c r="D40" s="25"/>
      <c r="E40" s="25">
        <v>8303</v>
      </c>
      <c r="F40" s="25">
        <v>8500</v>
      </c>
      <c r="G40" s="25"/>
      <c r="H40" s="25">
        <v>300</v>
      </c>
      <c r="I40" s="25">
        <v>40000</v>
      </c>
      <c r="J40" s="25"/>
      <c r="K40" s="25"/>
      <c r="L40" s="25">
        <v>82791</v>
      </c>
      <c r="M40" s="25">
        <v>189228</v>
      </c>
      <c r="N40" s="25"/>
      <c r="O40" s="25"/>
      <c r="P40" s="25"/>
      <c r="Q40" s="22">
        <f t="shared" si="8"/>
        <v>330422</v>
      </c>
    </row>
    <row r="41" spans="1:22" ht="12.75" customHeight="1">
      <c r="A41" s="19" t="s">
        <v>40</v>
      </c>
      <c r="B41" s="8" t="s">
        <v>41</v>
      </c>
      <c r="C41" s="25">
        <v>2000</v>
      </c>
      <c r="D41" s="25"/>
      <c r="E41" s="25">
        <v>33000</v>
      </c>
      <c r="F41" s="25">
        <v>25089</v>
      </c>
      <c r="G41" s="25"/>
      <c r="H41" s="25"/>
      <c r="I41" s="25">
        <v>27000</v>
      </c>
      <c r="J41" s="25"/>
      <c r="K41" s="25"/>
      <c r="L41" s="25"/>
      <c r="M41" s="25"/>
      <c r="N41" s="25"/>
      <c r="O41" s="25"/>
      <c r="P41" s="25"/>
      <c r="Q41" s="22">
        <f t="shared" si="8"/>
        <v>87089</v>
      </c>
    </row>
    <row r="42" spans="1:22" ht="16.5" customHeight="1">
      <c r="A42" s="19" t="s">
        <v>42</v>
      </c>
      <c r="B42" s="8" t="s">
        <v>43</v>
      </c>
      <c r="C42" s="25">
        <v>10850</v>
      </c>
      <c r="D42" s="25"/>
      <c r="E42" s="25">
        <v>9300</v>
      </c>
      <c r="F42" s="25">
        <v>9700</v>
      </c>
      <c r="G42" s="25"/>
      <c r="H42" s="25"/>
      <c r="I42" s="25">
        <v>120217</v>
      </c>
      <c r="J42" s="25"/>
      <c r="K42" s="25">
        <v>13620</v>
      </c>
      <c r="L42" s="25">
        <v>12240</v>
      </c>
      <c r="M42" s="25">
        <v>8460</v>
      </c>
      <c r="N42" s="25"/>
      <c r="O42" s="25">
        <v>4932</v>
      </c>
      <c r="P42" s="25">
        <v>50000</v>
      </c>
      <c r="Q42" s="22">
        <f t="shared" si="8"/>
        <v>239319</v>
      </c>
    </row>
    <row r="43" spans="1:22" ht="15" customHeight="1">
      <c r="A43" s="19" t="s">
        <v>44</v>
      </c>
      <c r="B43" s="8" t="s">
        <v>45</v>
      </c>
      <c r="C43" s="25"/>
      <c r="D43" s="25"/>
      <c r="E43" s="25"/>
      <c r="F43" s="25">
        <v>4000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2">
        <f t="shared" si="8"/>
        <v>4000</v>
      </c>
      <c r="R43" s="6"/>
    </row>
    <row r="44" spans="1:22" ht="17.25" hidden="1" customHeight="1">
      <c r="A44" s="19" t="s">
        <v>46</v>
      </c>
      <c r="B44" s="8" t="s">
        <v>47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2">
        <f t="shared" si="8"/>
        <v>0</v>
      </c>
    </row>
    <row r="45" spans="1:22" ht="12.75" customHeight="1">
      <c r="A45" s="19" t="s">
        <v>48</v>
      </c>
      <c r="B45" s="8" t="s">
        <v>49</v>
      </c>
      <c r="C45" s="25">
        <v>500</v>
      </c>
      <c r="D45" s="25"/>
      <c r="E45" s="25">
        <v>3000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2">
        <f t="shared" si="8"/>
        <v>3500</v>
      </c>
    </row>
    <row r="46" spans="1:22" ht="17.25" hidden="1" customHeight="1">
      <c r="A46" s="19" t="s">
        <v>50</v>
      </c>
      <c r="B46" s="8" t="s">
        <v>51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2">
        <f t="shared" si="8"/>
        <v>0</v>
      </c>
    </row>
    <row r="47" spans="1:22" ht="14.25" customHeight="1">
      <c r="A47" s="20" t="s">
        <v>52</v>
      </c>
      <c r="B47" s="10" t="s">
        <v>53</v>
      </c>
      <c r="C47" s="26"/>
      <c r="D47" s="26"/>
      <c r="E47" s="26">
        <v>2000</v>
      </c>
      <c r="F47" s="26"/>
      <c r="G47" s="26"/>
      <c r="H47" s="26"/>
      <c r="I47" s="26">
        <v>10000</v>
      </c>
      <c r="J47" s="26"/>
      <c r="K47" s="26">
        <v>270000</v>
      </c>
      <c r="L47" s="26"/>
      <c r="M47" s="26"/>
      <c r="N47" s="26"/>
      <c r="O47" s="26"/>
      <c r="P47" s="26"/>
      <c r="Q47" s="22">
        <f t="shared" si="8"/>
        <v>282000</v>
      </c>
    </row>
    <row r="48" spans="1:22" ht="17.25" hidden="1" customHeight="1">
      <c r="A48" s="19" t="s">
        <v>54</v>
      </c>
      <c r="B48" s="11" t="s">
        <v>55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2">
        <f t="shared" si="8"/>
        <v>0</v>
      </c>
    </row>
    <row r="49" spans="1:17" ht="17.25" hidden="1" customHeight="1">
      <c r="A49" s="19" t="s">
        <v>56</v>
      </c>
      <c r="B49" s="11" t="s">
        <v>57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2">
        <f t="shared" si="8"/>
        <v>0</v>
      </c>
    </row>
    <row r="50" spans="1:17" ht="15" customHeight="1">
      <c r="A50" s="18" t="s">
        <v>85</v>
      </c>
      <c r="B50" s="12" t="s">
        <v>81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2">
        <f t="shared" si="8"/>
        <v>0</v>
      </c>
    </row>
    <row r="51" spans="1:17" ht="16.5" customHeight="1">
      <c r="A51" s="18" t="s">
        <v>58</v>
      </c>
      <c r="B51" s="7" t="s">
        <v>59</v>
      </c>
      <c r="C51" s="28"/>
      <c r="D51" s="28"/>
      <c r="E51" s="28"/>
      <c r="F51" s="28"/>
      <c r="G51" s="28"/>
      <c r="H51" s="28"/>
      <c r="I51" s="28"/>
      <c r="J51" s="28"/>
      <c r="K51" s="28">
        <v>810068</v>
      </c>
      <c r="L51" s="28"/>
      <c r="M51" s="28">
        <v>851661</v>
      </c>
      <c r="N51" s="28"/>
      <c r="O51" s="28"/>
      <c r="P51" s="28"/>
      <c r="Q51" s="22">
        <f t="shared" si="8"/>
        <v>1661729</v>
      </c>
    </row>
    <row r="52" spans="1:17" ht="14.25" customHeight="1">
      <c r="A52" s="18" t="s">
        <v>60</v>
      </c>
      <c r="B52" s="7" t="s">
        <v>61</v>
      </c>
      <c r="C52" s="28"/>
      <c r="D52" s="28"/>
      <c r="E52" s="28"/>
      <c r="F52" s="28"/>
      <c r="G52" s="28"/>
      <c r="H52" s="28"/>
      <c r="I52" s="28"/>
      <c r="J52" s="28"/>
      <c r="K52" s="28">
        <v>5449518</v>
      </c>
      <c r="L52" s="28">
        <f>331092+21095</f>
        <v>352187</v>
      </c>
      <c r="M52" s="28">
        <v>189625</v>
      </c>
      <c r="N52" s="28"/>
      <c r="O52" s="28">
        <v>6180000</v>
      </c>
      <c r="P52" s="28">
        <v>516130</v>
      </c>
      <c r="Q52" s="22">
        <f t="shared" si="8"/>
        <v>12687460</v>
      </c>
    </row>
    <row r="53" spans="1:17" ht="17.25" hidden="1" customHeight="1">
      <c r="A53" s="18" t="s">
        <v>62</v>
      </c>
      <c r="B53" s="7" t="s">
        <v>63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2">
        <f t="shared" si="8"/>
        <v>0</v>
      </c>
    </row>
    <row r="54" spans="1:17" ht="16.5" hidden="1" customHeight="1">
      <c r="A54" s="18" t="s">
        <v>64</v>
      </c>
      <c r="B54" s="7" t="s">
        <v>65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2">
        <f t="shared" si="8"/>
        <v>0</v>
      </c>
    </row>
    <row r="55" spans="1:17" ht="23.25" customHeight="1">
      <c r="A55" s="18" t="s">
        <v>76</v>
      </c>
      <c r="B55" s="13">
        <v>9507</v>
      </c>
      <c r="C55" s="24">
        <f>+C7-C18</f>
        <v>0</v>
      </c>
      <c r="D55" s="24">
        <v>-31897</v>
      </c>
      <c r="E55" s="24">
        <f t="shared" ref="E55:G55" si="9">+E7-E18</f>
        <v>0</v>
      </c>
      <c r="F55" s="24">
        <f t="shared" si="9"/>
        <v>0</v>
      </c>
      <c r="G55" s="24">
        <f t="shared" si="9"/>
        <v>0</v>
      </c>
      <c r="H55" s="24">
        <v>0</v>
      </c>
      <c r="I55" s="24">
        <f t="shared" ref="I55:N55" si="10">+I7-I18</f>
        <v>0</v>
      </c>
      <c r="J55" s="24">
        <v>0</v>
      </c>
      <c r="K55" s="24">
        <f t="shared" si="10"/>
        <v>0</v>
      </c>
      <c r="L55" s="24">
        <f>+L7-L18</f>
        <v>0</v>
      </c>
      <c r="M55" s="24">
        <f t="shared" si="10"/>
        <v>0</v>
      </c>
      <c r="N55" s="24">
        <f t="shared" si="10"/>
        <v>0</v>
      </c>
      <c r="O55" s="24">
        <f>+O7-O18</f>
        <v>0</v>
      </c>
      <c r="P55" s="24">
        <v>-1000000</v>
      </c>
      <c r="Q55" s="22">
        <f t="shared" si="8"/>
        <v>-1031897</v>
      </c>
    </row>
    <row r="56" spans="1:17">
      <c r="A56" s="3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</row>
    <row r="57" spans="1:17" s="39" customFormat="1" ht="12">
      <c r="A57" s="36"/>
      <c r="B57" s="37" t="s">
        <v>97</v>
      </c>
      <c r="C57" s="38"/>
      <c r="D57" s="38"/>
      <c r="E57" s="38"/>
      <c r="F57" s="38"/>
      <c r="G57" s="38"/>
      <c r="H57" s="38"/>
      <c r="I57" s="37" t="s">
        <v>98</v>
      </c>
      <c r="J57" s="37"/>
      <c r="K57" s="37"/>
      <c r="L57" s="38"/>
      <c r="M57" s="38"/>
      <c r="N57" s="38"/>
      <c r="O57" s="38"/>
      <c r="P57" s="38"/>
      <c r="Q57" s="38"/>
    </row>
    <row r="58" spans="1:17" s="39" customFormat="1" ht="12">
      <c r="A58" s="40"/>
      <c r="B58" s="41" t="s">
        <v>95</v>
      </c>
      <c r="C58" s="38"/>
      <c r="D58" s="38"/>
      <c r="E58" s="38"/>
      <c r="F58" s="38"/>
      <c r="G58" s="38"/>
      <c r="H58" s="40"/>
      <c r="I58" s="41" t="s">
        <v>96</v>
      </c>
      <c r="J58" s="42"/>
      <c r="K58" s="38"/>
      <c r="L58" s="38"/>
      <c r="M58" s="38"/>
      <c r="N58" s="38"/>
      <c r="O58" s="38"/>
      <c r="P58" s="38"/>
      <c r="Q58" s="38"/>
    </row>
    <row r="59" spans="1:17">
      <c r="A59" s="14"/>
      <c r="H59" s="3"/>
    </row>
  </sheetData>
  <mergeCells count="20">
    <mergeCell ref="Q5:Q6"/>
    <mergeCell ref="C5:C6"/>
    <mergeCell ref="F5:F6"/>
    <mergeCell ref="P5:P6"/>
    <mergeCell ref="D5:D6"/>
    <mergeCell ref="I5:I6"/>
    <mergeCell ref="J5:J6"/>
    <mergeCell ref="E5:E6"/>
    <mergeCell ref="G5:G6"/>
    <mergeCell ref="K5:K6"/>
    <mergeCell ref="H5:H6"/>
    <mergeCell ref="L5:L6"/>
    <mergeCell ref="M5:M6"/>
    <mergeCell ref="N5:N6"/>
    <mergeCell ref="O5:O6"/>
    <mergeCell ref="A3:B3"/>
    <mergeCell ref="A5:A6"/>
    <mergeCell ref="B5:B6"/>
    <mergeCell ref="A1:L1"/>
    <mergeCell ref="A2:M2"/>
  </mergeCells>
  <phoneticPr fontId="2" type="noConversion"/>
  <pageMargins left="0.39370078740157483" right="0.19685039370078741" top="0" bottom="0.27559055118110237" header="0.31496062992125984" footer="0.31496062992125984"/>
  <pageSetup paperSize="9" scale="75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Sheet3</vt:lpstr>
    </vt:vector>
  </TitlesOfParts>
  <Company>Obstina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IGogova</dc:creator>
  <cp:lastModifiedBy>user</cp:lastModifiedBy>
  <cp:lastPrinted>2021-01-26T13:46:25Z</cp:lastPrinted>
  <dcterms:created xsi:type="dcterms:W3CDTF">2013-11-15T13:55:21Z</dcterms:created>
  <dcterms:modified xsi:type="dcterms:W3CDTF">2021-01-26T13:46:33Z</dcterms:modified>
</cp:coreProperties>
</file>