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AppData\Local\Temp\Rar$DIa3364.4033\"/>
    </mc:Choice>
  </mc:AlternateContent>
  <bookViews>
    <workbookView xWindow="0" yWindow="0" windowWidth="21600" windowHeight="963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E24" i="1" l="1"/>
  <c r="E91" i="1" l="1"/>
  <c r="E22" i="1" l="1"/>
  <c r="E26" i="1"/>
  <c r="E92" i="1"/>
  <c r="E89" i="1"/>
  <c r="E88" i="1" s="1"/>
  <c r="E6" i="1"/>
  <c r="E5" i="1" s="1"/>
  <c r="E94" i="1" l="1"/>
  <c r="D8" i="1"/>
  <c r="D17" i="1" l="1"/>
  <c r="C17" i="1"/>
  <c r="D83" i="1"/>
  <c r="D79" i="1"/>
  <c r="D75" i="1"/>
  <c r="D71" i="1"/>
  <c r="D67" i="1"/>
  <c r="D63" i="1"/>
  <c r="D59" i="1"/>
  <c r="D51" i="1"/>
  <c r="D47" i="1"/>
  <c r="D43" i="1"/>
  <c r="D39" i="1"/>
  <c r="D35" i="1"/>
  <c r="D31" i="1"/>
  <c r="D27" i="1"/>
  <c r="D21" i="1" l="1"/>
  <c r="D14" i="1"/>
  <c r="D10" i="1" s="1"/>
  <c r="D22" i="1" l="1"/>
  <c r="D88" i="1" l="1"/>
  <c r="C26" i="1" l="1"/>
  <c r="C8" i="1"/>
  <c r="C11" i="1"/>
  <c r="C10" i="1" s="1"/>
  <c r="D5" i="1"/>
  <c r="C22" i="1" l="1"/>
  <c r="C7" i="1"/>
  <c r="C5" i="1" s="1"/>
  <c r="C88" i="1"/>
  <c r="C16" i="1" l="1"/>
  <c r="C94" i="1" s="1"/>
  <c r="C86" i="1" l="1"/>
  <c r="C78" i="1"/>
  <c r="C74" i="1"/>
  <c r="C66" i="1"/>
  <c r="C62" i="1"/>
  <c r="C58" i="1"/>
  <c r="C54" i="1"/>
  <c r="C50" i="1"/>
  <c r="C46" i="1"/>
  <c r="C42" i="1"/>
  <c r="C34" i="1"/>
  <c r="C30" i="1"/>
  <c r="D55" i="1" l="1"/>
  <c r="D26" i="1" s="1"/>
  <c r="D94" i="1" s="1"/>
</calcChain>
</file>

<file path=xl/sharedStrings.xml><?xml version="1.0" encoding="utf-8"?>
<sst xmlns="http://schemas.openxmlformats.org/spreadsheetml/2006/main" count="99" uniqueCount="52">
  <si>
    <t>№ по ред</t>
  </si>
  <si>
    <t>Кметство Богданов дол</t>
  </si>
  <si>
    <t>Кметство Батановци</t>
  </si>
  <si>
    <t>Кметство Дивотино</t>
  </si>
  <si>
    <t>Кметство Драгичево</t>
  </si>
  <si>
    <t>Кметство Кладница</t>
  </si>
  <si>
    <t>Кметство Кралев дол</t>
  </si>
  <si>
    <t>Кметство Люлин</t>
  </si>
  <si>
    <t>Кметство Мещица</t>
  </si>
  <si>
    <t>Кметство Рударци</t>
  </si>
  <si>
    <t>Кметство Ярджиловци</t>
  </si>
  <si>
    <t>Кметство Големо Бучино</t>
  </si>
  <si>
    <t>ОК-ДК</t>
  </si>
  <si>
    <t>Драматичен театър</t>
  </si>
  <si>
    <t>Младежки дом- Перник</t>
  </si>
  <si>
    <t>ОП "Флор"</t>
  </si>
  <si>
    <t>ОП "ОССТО"</t>
  </si>
  <si>
    <t>ОП "Пазари"</t>
  </si>
  <si>
    <t xml:space="preserve"> Второстепенни разпоредители с бюджет</t>
  </si>
  <si>
    <t xml:space="preserve">                                                                                                                                          на Общински съвет -Перник</t>
  </si>
  <si>
    <t>ОП "Общ.обслужване и обредни дейности"</t>
  </si>
  <si>
    <t>ОП "Столово хранене и ДСП"</t>
  </si>
  <si>
    <t>Бюджет 2023г.</t>
  </si>
  <si>
    <t xml:space="preserve"> -Държавни дейности</t>
  </si>
  <si>
    <t xml:space="preserve"> - Дофинансиране</t>
  </si>
  <si>
    <t xml:space="preserve">Всичко </t>
  </si>
  <si>
    <t xml:space="preserve"> -Местни дейности</t>
  </si>
  <si>
    <t>I.Собствен бюджет в т.ч.</t>
  </si>
  <si>
    <t>II. Образование в т.ч.</t>
  </si>
  <si>
    <t xml:space="preserve">ОБЩИНА ПЕРНИК  - БЮДЖЕТ 2024г.- САМОСТОЯТЕЛНИ БЮДЖЕТИ  </t>
  </si>
  <si>
    <t>Проект Бюджет 2024г.</t>
  </si>
  <si>
    <t xml:space="preserve"> - Държавен стандарт</t>
  </si>
  <si>
    <t xml:space="preserve">Закрити кметства </t>
  </si>
  <si>
    <t>Кметство Витановци</t>
  </si>
  <si>
    <t>Кметство Расник</t>
  </si>
  <si>
    <t>Кметство Черна гора</t>
  </si>
  <si>
    <t xml:space="preserve"> - соб.приходи</t>
  </si>
  <si>
    <t>Регионална билиотека</t>
  </si>
  <si>
    <t>Художествена галерия</t>
  </si>
  <si>
    <t>Регионален исторически музей в т.ч.</t>
  </si>
  <si>
    <t>VI. КУЛТУРНИ ИНСТИТУТИ -местни дейности:</t>
  </si>
  <si>
    <t>-преходен остатък</t>
  </si>
  <si>
    <t>III. Международен младежки център Перник</t>
  </si>
  <si>
    <t>V. Културни институти - държавна дейност</t>
  </si>
  <si>
    <t>VII.Кметства:</t>
  </si>
  <si>
    <t>VIII. Общински предприятия:</t>
  </si>
  <si>
    <t xml:space="preserve">                              ЕЛИЦА МАНОВА</t>
  </si>
  <si>
    <t>ПРОЕКТ-Приложение № 4</t>
  </si>
  <si>
    <t>в т. ч ФРЗ</t>
  </si>
  <si>
    <t>Кметство Студена</t>
  </si>
  <si>
    <t>Забележка: Във функция "Образование" се включват като второстепенни разпоредители, прилагащи система на делегиран бюджет: 22бр. Училища, 2 бр. ЦПЛР и 15 бр. ДГ</t>
  </si>
  <si>
    <t>IV.Обединено бюдж.счетоводство -социални дейности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</si>
</sst>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8"/>
      <color theme="1"/>
      <name val="Calibri"/>
      <family val="2"/>
      <charset val="204"/>
      <scheme val="minor"/>
    </font>
    <font>
      <sz val="9.5"/>
      <name val="Times New Roman"/>
      <family val="1"/>
    </font>
    <font>
      <sz val="9.5"/>
      <name val="Times New Roman"/>
      <family val="1"/>
      <charset val="204"/>
    </font>
    <font>
      <b/>
      <sz val="10"/>
      <color rgb="FF000000"/>
      <name val="Calibri"/>
      <family val="2"/>
      <charset val="204"/>
    </font>
    <font>
      <b/>
      <sz val="11"/>
      <color theme="1"/>
      <name val="Calibri"/>
      <family val="2"/>
      <charset val="204"/>
    </font>
    <font>
      <b/>
      <sz val="1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i/>
      <sz val="9.5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1" fillId="0" borderId="1" xfId="0" applyFont="1" applyFill="1" applyBorder="1"/>
    <xf numFmtId="0" fontId="1" fillId="0" borderId="1" xfId="0" applyFont="1" applyBorder="1"/>
    <xf numFmtId="0" fontId="2" fillId="0" borderId="0" xfId="0" applyFont="1"/>
    <xf numFmtId="3" fontId="2" fillId="0" borderId="0" xfId="0" applyNumberFormat="1" applyFont="1"/>
    <xf numFmtId="0" fontId="0" fillId="0" borderId="0" xfId="0" applyBorder="1"/>
    <xf numFmtId="0" fontId="1" fillId="0" borderId="0" xfId="0" applyFont="1" applyBorder="1"/>
    <xf numFmtId="0" fontId="3" fillId="0" borderId="1" xfId="0" applyFont="1" applyBorder="1" applyAlignment="1">
      <alignment horizontal="center"/>
    </xf>
    <xf numFmtId="0" fontId="0" fillId="0" borderId="0" xfId="0" applyFill="1" applyBorder="1" applyAlignment="1">
      <alignment horizontal="left" vertical="top"/>
    </xf>
    <xf numFmtId="0" fontId="5" fillId="0" borderId="0" xfId="0" applyFont="1" applyFill="1" applyBorder="1" applyAlignment="1">
      <alignment vertical="top" wrapText="1"/>
    </xf>
    <xf numFmtId="0" fontId="6" fillId="0" borderId="0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vertical="top" wrapText="1"/>
    </xf>
    <xf numFmtId="3" fontId="1" fillId="0" borderId="1" xfId="0" applyNumberFormat="1" applyFont="1" applyBorder="1"/>
    <xf numFmtId="0" fontId="0" fillId="0" borderId="1" xfId="0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3" fontId="0" fillId="0" borderId="0" xfId="0" applyNumberFormat="1"/>
    <xf numFmtId="0" fontId="0" fillId="0" borderId="1" xfId="0" applyFont="1" applyFill="1" applyBorder="1"/>
    <xf numFmtId="0" fontId="0" fillId="0" borderId="1" xfId="0" applyFont="1" applyBorder="1"/>
    <xf numFmtId="3" fontId="0" fillId="0" borderId="1" xfId="0" applyNumberFormat="1" applyFont="1" applyBorder="1"/>
    <xf numFmtId="0" fontId="9" fillId="0" borderId="1" xfId="0" applyFont="1" applyFill="1" applyBorder="1"/>
    <xf numFmtId="0" fontId="9" fillId="0" borderId="1" xfId="0" applyFont="1" applyBorder="1"/>
    <xf numFmtId="3" fontId="9" fillId="0" borderId="1" xfId="0" applyNumberFormat="1" applyFont="1" applyBorder="1"/>
    <xf numFmtId="3" fontId="0" fillId="0" borderId="1" xfId="0" applyNumberFormat="1" applyBorder="1"/>
    <xf numFmtId="0" fontId="9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3" fontId="0" fillId="2" borderId="1" xfId="0" applyNumberFormat="1" applyFill="1" applyBorder="1"/>
    <xf numFmtId="49" fontId="0" fillId="0" borderId="1" xfId="0" applyNumberFormat="1" applyFont="1" applyFill="1" applyBorder="1"/>
    <xf numFmtId="3" fontId="10" fillId="0" borderId="0" xfId="0" applyNumberFormat="1" applyFont="1" applyFill="1" applyBorder="1"/>
    <xf numFmtId="3" fontId="1" fillId="2" borderId="1" xfId="0" applyNumberFormat="1" applyFont="1" applyFill="1" applyBorder="1"/>
    <xf numFmtId="0" fontId="1" fillId="0" borderId="0" xfId="0" applyFont="1" applyBorder="1" applyAlignment="1">
      <alignment horizontal="center" wrapText="1"/>
    </xf>
    <xf numFmtId="0" fontId="8" fillId="0" borderId="0" xfId="0" applyFont="1" applyFill="1" applyBorder="1" applyAlignment="1">
      <alignment horizontal="center" vertical="top" wrapText="1"/>
    </xf>
    <xf numFmtId="0" fontId="11" fillId="0" borderId="0" xfId="0" applyFont="1" applyFill="1" applyBorder="1" applyAlignment="1">
      <alignment horizontal="right" vertical="top" wrapText="1"/>
    </xf>
    <xf numFmtId="0" fontId="1" fillId="0" borderId="0" xfId="0" applyFont="1" applyBorder="1" applyAlignment="1">
      <alignment horizontal="left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4"/>
  <sheetViews>
    <sheetView tabSelected="1" topLeftCell="A88" workbookViewId="0">
      <selection activeCell="B100" sqref="B100"/>
    </sheetView>
  </sheetViews>
  <sheetFormatPr defaultRowHeight="15" x14ac:dyDescent="0.25"/>
  <cols>
    <col min="1" max="1" width="4.28515625" customWidth="1"/>
    <col min="2" max="2" width="53.140625" customWidth="1"/>
    <col min="3" max="3" width="21.140625" customWidth="1"/>
    <col min="4" max="4" width="16.28515625" customWidth="1"/>
    <col min="5" max="5" width="15.5703125" customWidth="1"/>
    <col min="6" max="6" width="10.85546875" bestFit="1" customWidth="1"/>
    <col min="8" max="8" width="10.85546875" bestFit="1" customWidth="1"/>
  </cols>
  <sheetData>
    <row r="1" spans="1:8" s="9" customFormat="1" ht="15.75" customHeight="1" x14ac:dyDescent="0.25">
      <c r="A1" s="13" t="s">
        <v>19</v>
      </c>
      <c r="B1" s="13"/>
      <c r="C1" s="38" t="s">
        <v>47</v>
      </c>
      <c r="D1" s="38"/>
      <c r="E1" s="10"/>
      <c r="F1" s="10"/>
      <c r="G1" s="10"/>
    </row>
    <row r="2" spans="1:8" s="9" customFormat="1" ht="18" customHeight="1" x14ac:dyDescent="0.25">
      <c r="A2" s="37" t="s">
        <v>29</v>
      </c>
      <c r="B2" s="37"/>
      <c r="C2" s="37"/>
      <c r="D2" s="37"/>
      <c r="E2" s="10"/>
      <c r="F2" s="10"/>
      <c r="G2" s="10"/>
    </row>
    <row r="3" spans="1:8" s="9" customFormat="1" ht="10.5" customHeight="1" x14ac:dyDescent="0.25">
      <c r="A3" s="36"/>
      <c r="B3" s="36"/>
      <c r="C3" s="36"/>
      <c r="D3" s="36"/>
      <c r="E3" s="10"/>
      <c r="F3" s="10"/>
      <c r="G3" s="10"/>
    </row>
    <row r="4" spans="1:8" ht="33" customHeight="1" x14ac:dyDescent="0.25">
      <c r="A4" s="15" t="s">
        <v>0</v>
      </c>
      <c r="B4" s="31" t="s">
        <v>18</v>
      </c>
      <c r="C4" s="30" t="s">
        <v>22</v>
      </c>
      <c r="D4" s="19" t="s">
        <v>30</v>
      </c>
      <c r="E4" s="1" t="s">
        <v>48</v>
      </c>
    </row>
    <row r="5" spans="1:8" ht="17.25" customHeight="1" x14ac:dyDescent="0.25">
      <c r="A5" s="16"/>
      <c r="B5" s="26" t="s">
        <v>27</v>
      </c>
      <c r="C5" s="14">
        <f>+C6+C7+C8</f>
        <v>84139042</v>
      </c>
      <c r="D5" s="14">
        <f>+D6+D7+D8</f>
        <v>77840478</v>
      </c>
      <c r="E5" s="14">
        <f>+E6+E7</f>
        <v>3665224</v>
      </c>
    </row>
    <row r="6" spans="1:8" ht="18.75" customHeight="1" x14ac:dyDescent="0.25">
      <c r="A6" s="16"/>
      <c r="B6" s="23" t="s">
        <v>23</v>
      </c>
      <c r="C6" s="28">
        <v>23792016</v>
      </c>
      <c r="D6" s="28">
        <v>23953586</v>
      </c>
      <c r="E6" s="28">
        <f>1041901+2448347+84960+90016-83820</f>
        <v>3581404</v>
      </c>
      <c r="F6" s="21"/>
    </row>
    <row r="7" spans="1:8" ht="18" customHeight="1" x14ac:dyDescent="0.25">
      <c r="A7" s="16"/>
      <c r="B7" s="22" t="s">
        <v>24</v>
      </c>
      <c r="C7" s="28">
        <f>900000+10000</f>
        <v>910000</v>
      </c>
      <c r="D7" s="28">
        <v>1095916</v>
      </c>
      <c r="E7" s="28">
        <v>83820</v>
      </c>
    </row>
    <row r="8" spans="1:8" ht="15.75" customHeight="1" x14ac:dyDescent="0.25">
      <c r="A8" s="16"/>
      <c r="B8" s="22" t="s">
        <v>26</v>
      </c>
      <c r="C8" s="28">
        <f>60271668+374015-1208657</f>
        <v>59437026</v>
      </c>
      <c r="D8" s="32">
        <f>52790976</f>
        <v>52790976</v>
      </c>
      <c r="E8" s="28"/>
    </row>
    <row r="9" spans="1:8" ht="12" customHeight="1" x14ac:dyDescent="0.25">
      <c r="A9" s="16"/>
      <c r="B9" s="8"/>
      <c r="C9" s="1"/>
      <c r="D9" s="1"/>
      <c r="E9" s="28"/>
    </row>
    <row r="10" spans="1:8" ht="18.75" customHeight="1" x14ac:dyDescent="0.25">
      <c r="A10" s="17"/>
      <c r="B10" s="25" t="s">
        <v>28</v>
      </c>
      <c r="C10" s="14">
        <f>+C11+C14</f>
        <v>54983548</v>
      </c>
      <c r="D10" s="14">
        <f>+D11+D12+D13+D14</f>
        <v>59922871</v>
      </c>
      <c r="E10" s="28"/>
    </row>
    <row r="11" spans="1:8" ht="17.25" customHeight="1" x14ac:dyDescent="0.25">
      <c r="A11" s="17"/>
      <c r="B11" s="22" t="s">
        <v>31</v>
      </c>
      <c r="C11" s="24">
        <f>51435202+69444+872821+181748+7019+1208657</f>
        <v>53774891</v>
      </c>
      <c r="D11" s="28">
        <v>57807346</v>
      </c>
      <c r="E11" s="28"/>
      <c r="F11" s="21"/>
    </row>
    <row r="12" spans="1:8" ht="17.25" customHeight="1" x14ac:dyDescent="0.25">
      <c r="A12" s="17"/>
      <c r="B12" s="22" t="s">
        <v>36</v>
      </c>
      <c r="C12" s="24"/>
      <c r="D12" s="28">
        <v>72230</v>
      </c>
      <c r="E12" s="28"/>
    </row>
    <row r="13" spans="1:8" ht="17.25" customHeight="1" x14ac:dyDescent="0.25">
      <c r="A13" s="17"/>
      <c r="B13" s="33" t="s">
        <v>41</v>
      </c>
      <c r="C13" s="24"/>
      <c r="D13" s="28">
        <v>1100255</v>
      </c>
      <c r="E13" s="28"/>
    </row>
    <row r="14" spans="1:8" ht="18.75" customHeight="1" x14ac:dyDescent="0.25">
      <c r="A14" s="17"/>
      <c r="B14" s="22" t="s">
        <v>24</v>
      </c>
      <c r="C14" s="28">
        <v>1208657</v>
      </c>
      <c r="D14" s="28">
        <f>940000+3040</f>
        <v>943040</v>
      </c>
      <c r="E14" s="28"/>
    </row>
    <row r="15" spans="1:8" ht="18.75" customHeight="1" x14ac:dyDescent="0.25">
      <c r="A15" s="17"/>
      <c r="B15" s="2" t="s">
        <v>42</v>
      </c>
      <c r="C15" s="28"/>
      <c r="D15" s="14">
        <v>264000</v>
      </c>
      <c r="E15" s="28"/>
    </row>
    <row r="16" spans="1:8" ht="26.25" customHeight="1" x14ac:dyDescent="0.25">
      <c r="A16" s="19"/>
      <c r="B16" s="29" t="s">
        <v>51</v>
      </c>
      <c r="C16" s="14">
        <f>5379465+1068105+850000</f>
        <v>7297570</v>
      </c>
      <c r="D16" s="14">
        <v>11826454</v>
      </c>
      <c r="E16" s="28"/>
      <c r="H16" s="21"/>
    </row>
    <row r="17" spans="1:8" ht="22.5" customHeight="1" x14ac:dyDescent="0.25">
      <c r="A17" s="19"/>
      <c r="B17" s="29" t="s">
        <v>43</v>
      </c>
      <c r="C17" s="14">
        <f>+C18+C19+C20</f>
        <v>2011630</v>
      </c>
      <c r="D17" s="14">
        <f>+D18+D19+D20</f>
        <v>2212107</v>
      </c>
      <c r="E17" s="28"/>
    </row>
    <row r="18" spans="1:8" ht="22.5" customHeight="1" x14ac:dyDescent="0.25">
      <c r="A18" s="19"/>
      <c r="B18" s="22" t="s">
        <v>37</v>
      </c>
      <c r="C18" s="14">
        <v>746792</v>
      </c>
      <c r="D18" s="14">
        <v>841599</v>
      </c>
      <c r="E18" s="28"/>
      <c r="F18" s="21"/>
    </row>
    <row r="19" spans="1:8" ht="22.5" customHeight="1" x14ac:dyDescent="0.25">
      <c r="A19" s="19"/>
      <c r="B19" s="22" t="s">
        <v>38</v>
      </c>
      <c r="C19" s="14">
        <v>160134</v>
      </c>
      <c r="D19" s="14">
        <v>160823</v>
      </c>
      <c r="E19" s="28"/>
    </row>
    <row r="20" spans="1:8" ht="22.5" customHeight="1" x14ac:dyDescent="0.25">
      <c r="A20" s="19"/>
      <c r="B20" s="22" t="s">
        <v>39</v>
      </c>
      <c r="C20" s="14">
        <v>1104704</v>
      </c>
      <c r="D20" s="14">
        <v>1209685</v>
      </c>
      <c r="E20" s="28"/>
      <c r="H20" s="21"/>
    </row>
    <row r="21" spans="1:8" ht="22.5" customHeight="1" x14ac:dyDescent="0.25">
      <c r="A21" s="19"/>
      <c r="B21" s="22" t="s">
        <v>24</v>
      </c>
      <c r="C21" s="14">
        <v>100000</v>
      </c>
      <c r="D21" s="14">
        <f>100000+16382</f>
        <v>116382</v>
      </c>
      <c r="E21" s="28"/>
      <c r="F21" s="21"/>
    </row>
    <row r="22" spans="1:8" ht="22.5" customHeight="1" x14ac:dyDescent="0.25">
      <c r="A22" s="18"/>
      <c r="B22" s="2" t="s">
        <v>40</v>
      </c>
      <c r="C22" s="14">
        <f>+C23+C24+C25</f>
        <v>1060100</v>
      </c>
      <c r="D22" s="14">
        <f>+D23+D24+D25</f>
        <v>1215215</v>
      </c>
      <c r="E22" s="14">
        <f>+E23+E24+E25</f>
        <v>767215</v>
      </c>
    </row>
    <row r="23" spans="1:8" ht="22.5" customHeight="1" x14ac:dyDescent="0.25">
      <c r="A23" s="3"/>
      <c r="B23" s="3" t="s">
        <v>13</v>
      </c>
      <c r="C23" s="14">
        <v>176100</v>
      </c>
      <c r="D23" s="14">
        <v>194085</v>
      </c>
      <c r="E23" s="28">
        <v>93570</v>
      </c>
    </row>
    <row r="24" spans="1:8" ht="22.5" customHeight="1" x14ac:dyDescent="0.25">
      <c r="A24" s="3"/>
      <c r="B24" s="3" t="s">
        <v>12</v>
      </c>
      <c r="C24" s="14">
        <v>733000</v>
      </c>
      <c r="D24" s="14">
        <v>851215</v>
      </c>
      <c r="E24" s="32">
        <f>553596+21651</f>
        <v>575247</v>
      </c>
    </row>
    <row r="25" spans="1:8" ht="22.5" customHeight="1" x14ac:dyDescent="0.25">
      <c r="A25" s="3"/>
      <c r="B25" s="3" t="s">
        <v>14</v>
      </c>
      <c r="C25" s="14">
        <v>151000</v>
      </c>
      <c r="D25" s="14">
        <v>169915</v>
      </c>
      <c r="E25" s="28">
        <v>98398</v>
      </c>
    </row>
    <row r="26" spans="1:8" ht="22.5" customHeight="1" x14ac:dyDescent="0.25">
      <c r="A26" s="17"/>
      <c r="B26" s="26" t="s">
        <v>44</v>
      </c>
      <c r="C26" s="35">
        <f>+C27+C31+C35+C39+C43+C47+C51+C55+C59+C63+C67+C71+C75+C79+C83+C87</f>
        <v>2721171</v>
      </c>
      <c r="D26" s="35">
        <f>+D27+D31+D35+D39+D43+D47+D51+D55+D59+D63+D67+D71+D75+D79+D83</f>
        <v>1914870</v>
      </c>
      <c r="E26" s="28">
        <f>SUM(E27:E85)</f>
        <v>497406</v>
      </c>
    </row>
    <row r="27" spans="1:8" x14ac:dyDescent="0.25">
      <c r="A27" s="17"/>
      <c r="B27" s="3" t="s">
        <v>1</v>
      </c>
      <c r="C27" s="14">
        <v>98026</v>
      </c>
      <c r="D27" s="14">
        <f>+D28+D29+D30</f>
        <v>99195</v>
      </c>
      <c r="E27" s="28"/>
    </row>
    <row r="28" spans="1:8" x14ac:dyDescent="0.25">
      <c r="A28" s="17"/>
      <c r="B28" s="23" t="s">
        <v>23</v>
      </c>
      <c r="C28" s="28">
        <v>23418</v>
      </c>
      <c r="D28" s="28">
        <v>22962</v>
      </c>
      <c r="E28" s="28">
        <v>19260</v>
      </c>
    </row>
    <row r="29" spans="1:8" x14ac:dyDescent="0.25">
      <c r="A29" s="17"/>
      <c r="B29" s="22" t="s">
        <v>24</v>
      </c>
      <c r="C29" s="28">
        <v>7271</v>
      </c>
      <c r="D29" s="28">
        <v>8895</v>
      </c>
      <c r="E29" s="28">
        <v>6706</v>
      </c>
    </row>
    <row r="30" spans="1:8" x14ac:dyDescent="0.25">
      <c r="A30" s="17"/>
      <c r="B30" s="22" t="s">
        <v>26</v>
      </c>
      <c r="C30" s="28">
        <f>+C27-C28-C29</f>
        <v>67337</v>
      </c>
      <c r="D30" s="28">
        <v>67338</v>
      </c>
      <c r="E30" s="28"/>
    </row>
    <row r="31" spans="1:8" x14ac:dyDescent="0.25">
      <c r="A31" s="17"/>
      <c r="B31" s="3" t="s">
        <v>2</v>
      </c>
      <c r="C31" s="14">
        <v>227415</v>
      </c>
      <c r="D31" s="14">
        <f>+D32+D33+D34</f>
        <v>236125</v>
      </c>
      <c r="E31" s="28"/>
    </row>
    <row r="32" spans="1:8" x14ac:dyDescent="0.25">
      <c r="A32" s="17"/>
      <c r="B32" s="23" t="s">
        <v>23</v>
      </c>
      <c r="C32" s="28">
        <v>26522</v>
      </c>
      <c r="D32" s="28">
        <v>29357</v>
      </c>
      <c r="E32" s="28">
        <v>24624</v>
      </c>
    </row>
    <row r="33" spans="1:5" x14ac:dyDescent="0.25">
      <c r="A33" s="17"/>
      <c r="B33" s="22" t="s">
        <v>24</v>
      </c>
      <c r="C33" s="28">
        <v>26265</v>
      </c>
      <c r="D33" s="28">
        <v>31873</v>
      </c>
      <c r="E33" s="28">
        <v>25225</v>
      </c>
    </row>
    <row r="34" spans="1:5" x14ac:dyDescent="0.25">
      <c r="A34" s="17"/>
      <c r="B34" s="22" t="s">
        <v>26</v>
      </c>
      <c r="C34" s="28">
        <f>+C31-C32-C33</f>
        <v>174628</v>
      </c>
      <c r="D34" s="28">
        <v>174895</v>
      </c>
      <c r="E34" s="28"/>
    </row>
    <row r="35" spans="1:5" x14ac:dyDescent="0.25">
      <c r="A35" s="17"/>
      <c r="B35" s="3" t="s">
        <v>33</v>
      </c>
      <c r="C35" s="14"/>
      <c r="D35" s="14">
        <f>+D36+D37+D38</f>
        <v>50780</v>
      </c>
      <c r="E35" s="28"/>
    </row>
    <row r="36" spans="1:5" x14ac:dyDescent="0.25">
      <c r="A36" s="17"/>
      <c r="B36" s="23" t="s">
        <v>23</v>
      </c>
      <c r="C36" s="28"/>
      <c r="D36" s="28">
        <v>23176</v>
      </c>
      <c r="E36" s="28">
        <v>19440</v>
      </c>
    </row>
    <row r="37" spans="1:5" x14ac:dyDescent="0.25">
      <c r="A37" s="17"/>
      <c r="B37" s="22" t="s">
        <v>24</v>
      </c>
      <c r="C37" s="28"/>
      <c r="D37" s="28">
        <v>600</v>
      </c>
      <c r="E37" s="28"/>
    </row>
    <row r="38" spans="1:5" x14ac:dyDescent="0.25">
      <c r="A38" s="17"/>
      <c r="B38" s="22" t="s">
        <v>26</v>
      </c>
      <c r="C38" s="28"/>
      <c r="D38" s="28">
        <v>27004</v>
      </c>
      <c r="E38" s="28"/>
    </row>
    <row r="39" spans="1:5" x14ac:dyDescent="0.25">
      <c r="A39" s="17"/>
      <c r="B39" s="3" t="s">
        <v>11</v>
      </c>
      <c r="C39" s="14">
        <v>109151</v>
      </c>
      <c r="D39" s="14">
        <f>+D40+D41+D42</f>
        <v>114380</v>
      </c>
      <c r="E39" s="28"/>
    </row>
    <row r="40" spans="1:5" x14ac:dyDescent="0.25">
      <c r="A40" s="17"/>
      <c r="B40" s="23" t="s">
        <v>23</v>
      </c>
      <c r="C40" s="28">
        <v>30644</v>
      </c>
      <c r="D40" s="28">
        <v>34250</v>
      </c>
      <c r="E40" s="28">
        <v>28728</v>
      </c>
    </row>
    <row r="41" spans="1:5" x14ac:dyDescent="0.25">
      <c r="A41" s="17"/>
      <c r="B41" s="22" t="s">
        <v>24</v>
      </c>
      <c r="C41" s="28">
        <v>7271</v>
      </c>
      <c r="D41" s="28">
        <v>8895</v>
      </c>
      <c r="E41" s="28">
        <v>6706</v>
      </c>
    </row>
    <row r="42" spans="1:5" x14ac:dyDescent="0.25">
      <c r="A42" s="17"/>
      <c r="B42" s="22" t="s">
        <v>26</v>
      </c>
      <c r="C42" s="28">
        <f>+C39-C40-C41</f>
        <v>71236</v>
      </c>
      <c r="D42" s="28">
        <v>71235</v>
      </c>
      <c r="E42" s="28"/>
    </row>
    <row r="43" spans="1:5" x14ac:dyDescent="0.25">
      <c r="A43" s="17"/>
      <c r="B43" s="3" t="s">
        <v>3</v>
      </c>
      <c r="C43" s="14">
        <v>145175</v>
      </c>
      <c r="D43" s="14">
        <f>+D44+D45+D46</f>
        <v>151595</v>
      </c>
      <c r="E43" s="28"/>
    </row>
    <row r="44" spans="1:5" x14ac:dyDescent="0.25">
      <c r="A44" s="17"/>
      <c r="B44" s="23" t="s">
        <v>23</v>
      </c>
      <c r="C44" s="28">
        <v>25003</v>
      </c>
      <c r="D44" s="28">
        <v>27812</v>
      </c>
      <c r="E44" s="28">
        <v>23328</v>
      </c>
    </row>
    <row r="45" spans="1:5" x14ac:dyDescent="0.25">
      <c r="A45" s="17"/>
      <c r="B45" s="22" t="s">
        <v>24</v>
      </c>
      <c r="C45" s="28">
        <v>12275</v>
      </c>
      <c r="D45" s="28">
        <v>15883</v>
      </c>
      <c r="E45" s="28">
        <v>12316</v>
      </c>
    </row>
    <row r="46" spans="1:5" x14ac:dyDescent="0.25">
      <c r="A46" s="17"/>
      <c r="B46" s="22" t="s">
        <v>26</v>
      </c>
      <c r="C46" s="28">
        <f>+C43-C44-C45</f>
        <v>107897</v>
      </c>
      <c r="D46" s="28">
        <v>107900</v>
      </c>
      <c r="E46" s="28"/>
    </row>
    <row r="47" spans="1:5" x14ac:dyDescent="0.25">
      <c r="A47" s="17"/>
      <c r="B47" s="3" t="s">
        <v>4</v>
      </c>
      <c r="C47" s="14">
        <v>160297</v>
      </c>
      <c r="D47" s="14">
        <f>+D48+D49+D50</f>
        <v>167230</v>
      </c>
      <c r="E47" s="28"/>
    </row>
    <row r="48" spans="1:5" x14ac:dyDescent="0.25">
      <c r="A48" s="17"/>
      <c r="B48" s="23" t="s">
        <v>23</v>
      </c>
      <c r="C48" s="28">
        <v>29125</v>
      </c>
      <c r="D48" s="28">
        <v>32447</v>
      </c>
      <c r="E48" s="28">
        <v>27216</v>
      </c>
    </row>
    <row r="49" spans="1:5" x14ac:dyDescent="0.25">
      <c r="A49" s="17"/>
      <c r="B49" s="22" t="s">
        <v>24</v>
      </c>
      <c r="C49" s="28">
        <v>10296</v>
      </c>
      <c r="D49" s="28">
        <v>15883</v>
      </c>
      <c r="E49" s="28">
        <v>12306</v>
      </c>
    </row>
    <row r="50" spans="1:5" x14ac:dyDescent="0.25">
      <c r="A50" s="17"/>
      <c r="B50" s="22" t="s">
        <v>26</v>
      </c>
      <c r="C50" s="28">
        <f>+C47-C48-C49</f>
        <v>120876</v>
      </c>
      <c r="D50" s="28">
        <v>118900</v>
      </c>
      <c r="E50" s="28"/>
    </row>
    <row r="51" spans="1:5" x14ac:dyDescent="0.25">
      <c r="A51" s="17"/>
      <c r="B51" s="3" t="s">
        <v>5</v>
      </c>
      <c r="C51" s="14">
        <v>130232</v>
      </c>
      <c r="D51" s="14">
        <f>+D52+D53+D54</f>
        <v>136940</v>
      </c>
      <c r="E51" s="28"/>
    </row>
    <row r="52" spans="1:5" x14ac:dyDescent="0.25">
      <c r="A52" s="17"/>
      <c r="B52" s="23" t="s">
        <v>23</v>
      </c>
      <c r="C52" s="28">
        <v>27824</v>
      </c>
      <c r="D52" s="28">
        <v>30902</v>
      </c>
      <c r="E52" s="28">
        <v>25920</v>
      </c>
    </row>
    <row r="53" spans="1:5" x14ac:dyDescent="0.25">
      <c r="A53" s="17"/>
      <c r="B53" s="22" t="s">
        <v>24</v>
      </c>
      <c r="C53" s="28">
        <v>12275</v>
      </c>
      <c r="D53" s="28">
        <v>15899</v>
      </c>
      <c r="E53" s="28">
        <v>12329</v>
      </c>
    </row>
    <row r="54" spans="1:5" x14ac:dyDescent="0.25">
      <c r="A54" s="17"/>
      <c r="B54" s="22" t="s">
        <v>26</v>
      </c>
      <c r="C54" s="28">
        <f>+C51-C52-C53</f>
        <v>90133</v>
      </c>
      <c r="D54" s="28">
        <v>90139</v>
      </c>
      <c r="E54" s="28"/>
    </row>
    <row r="55" spans="1:5" x14ac:dyDescent="0.25">
      <c r="A55" s="17"/>
      <c r="B55" s="3" t="s">
        <v>6</v>
      </c>
      <c r="C55" s="14">
        <v>132006</v>
      </c>
      <c r="D55" s="14">
        <f>+D56+D57+D58</f>
        <v>137520</v>
      </c>
      <c r="E55" s="28"/>
    </row>
    <row r="56" spans="1:5" x14ac:dyDescent="0.25">
      <c r="A56" s="17"/>
      <c r="B56" s="23" t="s">
        <v>23</v>
      </c>
      <c r="C56" s="28">
        <v>32163</v>
      </c>
      <c r="D56" s="28">
        <v>36052</v>
      </c>
      <c r="E56" s="28">
        <v>30240</v>
      </c>
    </row>
    <row r="57" spans="1:5" x14ac:dyDescent="0.25">
      <c r="A57" s="17"/>
      <c r="B57" s="22" t="s">
        <v>24</v>
      </c>
      <c r="C57" s="28">
        <v>6098</v>
      </c>
      <c r="D57" s="28">
        <v>8895</v>
      </c>
      <c r="E57" s="28">
        <v>6706</v>
      </c>
    </row>
    <row r="58" spans="1:5" x14ac:dyDescent="0.25">
      <c r="A58" s="17"/>
      <c r="B58" s="22" t="s">
        <v>26</v>
      </c>
      <c r="C58" s="28">
        <f>+C55-C56-C57</f>
        <v>93745</v>
      </c>
      <c r="D58" s="28">
        <v>92573</v>
      </c>
      <c r="E58" s="28"/>
    </row>
    <row r="59" spans="1:5" x14ac:dyDescent="0.25">
      <c r="A59" s="17"/>
      <c r="B59" s="3" t="s">
        <v>7</v>
      </c>
      <c r="C59" s="14">
        <v>105095</v>
      </c>
      <c r="D59" s="14">
        <f>+D60+D61+D62</f>
        <v>108310</v>
      </c>
      <c r="E59" s="28"/>
    </row>
    <row r="60" spans="1:5" x14ac:dyDescent="0.25">
      <c r="A60" s="17"/>
      <c r="B60" s="23" t="s">
        <v>23</v>
      </c>
      <c r="C60" s="28">
        <v>26739</v>
      </c>
      <c r="D60" s="28">
        <v>28327</v>
      </c>
      <c r="E60" s="28">
        <v>23760</v>
      </c>
    </row>
    <row r="61" spans="1:5" x14ac:dyDescent="0.25">
      <c r="A61" s="17"/>
      <c r="B61" s="22" t="s">
        <v>24</v>
      </c>
      <c r="C61" s="28">
        <v>7271</v>
      </c>
      <c r="D61" s="28">
        <v>8895</v>
      </c>
      <c r="E61" s="28">
        <v>6706</v>
      </c>
    </row>
    <row r="62" spans="1:5" x14ac:dyDescent="0.25">
      <c r="A62" s="17"/>
      <c r="B62" s="22" t="s">
        <v>26</v>
      </c>
      <c r="C62" s="28">
        <f>+C59-C60-C61</f>
        <v>71085</v>
      </c>
      <c r="D62" s="28">
        <v>71088</v>
      </c>
      <c r="E62" s="28"/>
    </row>
    <row r="63" spans="1:5" x14ac:dyDescent="0.25">
      <c r="A63" s="17"/>
      <c r="B63" s="3" t="s">
        <v>8</v>
      </c>
      <c r="C63" s="14">
        <v>126955</v>
      </c>
      <c r="D63" s="14">
        <f>+D64+D65+D66</f>
        <v>130690</v>
      </c>
      <c r="E63" s="28"/>
    </row>
    <row r="64" spans="1:5" x14ac:dyDescent="0.25">
      <c r="A64" s="17"/>
      <c r="B64" s="23" t="s">
        <v>23</v>
      </c>
      <c r="C64" s="28">
        <v>29559</v>
      </c>
      <c r="D64" s="28">
        <v>32962</v>
      </c>
      <c r="E64" s="28">
        <v>27648</v>
      </c>
    </row>
    <row r="65" spans="1:5" x14ac:dyDescent="0.25">
      <c r="A65" s="17"/>
      <c r="B65" s="22" t="s">
        <v>24</v>
      </c>
      <c r="C65" s="28">
        <v>7271</v>
      </c>
      <c r="D65" s="28">
        <v>8895</v>
      </c>
      <c r="E65" s="28">
        <v>6706</v>
      </c>
    </row>
    <row r="66" spans="1:5" x14ac:dyDescent="0.25">
      <c r="A66" s="17"/>
      <c r="B66" s="22" t="s">
        <v>26</v>
      </c>
      <c r="C66" s="28">
        <f>+C63-C64-C65</f>
        <v>90125</v>
      </c>
      <c r="D66" s="28">
        <v>88833</v>
      </c>
      <c r="E66" s="28"/>
    </row>
    <row r="67" spans="1:5" x14ac:dyDescent="0.25">
      <c r="A67" s="17"/>
      <c r="B67" s="3" t="s">
        <v>34</v>
      </c>
      <c r="C67" s="14"/>
      <c r="D67" s="14">
        <f>+D68+D69+D70</f>
        <v>50635</v>
      </c>
      <c r="E67" s="28"/>
    </row>
    <row r="68" spans="1:5" x14ac:dyDescent="0.25">
      <c r="A68" s="17"/>
      <c r="B68" s="23" t="s">
        <v>23</v>
      </c>
      <c r="C68" s="28"/>
      <c r="D68" s="28">
        <v>22533</v>
      </c>
      <c r="E68" s="28">
        <v>18900</v>
      </c>
    </row>
    <row r="69" spans="1:5" x14ac:dyDescent="0.25">
      <c r="A69" s="17"/>
      <c r="B69" s="22" t="s">
        <v>24</v>
      </c>
      <c r="C69" s="28"/>
      <c r="D69" s="28">
        <v>600</v>
      </c>
      <c r="E69" s="28"/>
    </row>
    <row r="70" spans="1:5" x14ac:dyDescent="0.25">
      <c r="A70" s="17"/>
      <c r="B70" s="22" t="s">
        <v>26</v>
      </c>
      <c r="C70" s="28"/>
      <c r="D70" s="28">
        <v>27502</v>
      </c>
      <c r="E70" s="28"/>
    </row>
    <row r="71" spans="1:5" x14ac:dyDescent="0.25">
      <c r="A71" s="17"/>
      <c r="B71" s="3" t="s">
        <v>9</v>
      </c>
      <c r="C71" s="14">
        <v>165251</v>
      </c>
      <c r="D71" s="14">
        <f>+D72+D73+D74</f>
        <v>167685</v>
      </c>
      <c r="E71" s="28"/>
    </row>
    <row r="72" spans="1:5" x14ac:dyDescent="0.25">
      <c r="A72" s="17"/>
      <c r="B72" s="23" t="s">
        <v>23</v>
      </c>
      <c r="C72" s="28">
        <v>28475</v>
      </c>
      <c r="D72" s="28">
        <v>27297</v>
      </c>
      <c r="E72" s="28">
        <v>22896</v>
      </c>
    </row>
    <row r="73" spans="1:5" x14ac:dyDescent="0.25">
      <c r="A73" s="17"/>
      <c r="B73" s="22" t="s">
        <v>24</v>
      </c>
      <c r="C73" s="28">
        <v>12275</v>
      </c>
      <c r="D73" s="28">
        <v>15883</v>
      </c>
      <c r="E73" s="28">
        <v>12316</v>
      </c>
    </row>
    <row r="74" spans="1:5" x14ac:dyDescent="0.25">
      <c r="A74" s="17"/>
      <c r="B74" s="22" t="s">
        <v>26</v>
      </c>
      <c r="C74" s="28">
        <f>+C71-C72-C73</f>
        <v>124501</v>
      </c>
      <c r="D74" s="28">
        <v>124505</v>
      </c>
      <c r="E74" s="28"/>
    </row>
    <row r="75" spans="1:5" x14ac:dyDescent="0.25">
      <c r="A75" s="17"/>
      <c r="B75" s="3" t="s">
        <v>49</v>
      </c>
      <c r="C75" s="14">
        <v>150650</v>
      </c>
      <c r="D75" s="14">
        <f>+D76+D77+D78</f>
        <v>157150</v>
      </c>
      <c r="E75" s="28"/>
    </row>
    <row r="76" spans="1:5" x14ac:dyDescent="0.25">
      <c r="A76" s="17"/>
      <c r="B76" s="23" t="s">
        <v>23</v>
      </c>
      <c r="C76" s="28">
        <v>25437</v>
      </c>
      <c r="D76" s="28">
        <v>28327</v>
      </c>
      <c r="E76" s="28">
        <v>23760</v>
      </c>
    </row>
    <row r="77" spans="1:5" x14ac:dyDescent="0.25">
      <c r="A77" s="17"/>
      <c r="B77" s="22" t="s">
        <v>24</v>
      </c>
      <c r="C77" s="28">
        <v>12275</v>
      </c>
      <c r="D77" s="28">
        <v>15883</v>
      </c>
      <c r="E77" s="28">
        <v>12316</v>
      </c>
    </row>
    <row r="78" spans="1:5" x14ac:dyDescent="0.25">
      <c r="A78" s="17"/>
      <c r="B78" s="22" t="s">
        <v>26</v>
      </c>
      <c r="C78" s="28">
        <f>+C75-C76-C77</f>
        <v>112938</v>
      </c>
      <c r="D78" s="28">
        <v>112940</v>
      </c>
      <c r="E78" s="28"/>
    </row>
    <row r="79" spans="1:5" x14ac:dyDescent="0.25">
      <c r="A79" s="17"/>
      <c r="B79" s="3" t="s">
        <v>35</v>
      </c>
      <c r="C79" s="14"/>
      <c r="D79" s="14">
        <f>+D80+D81+D82</f>
        <v>53355</v>
      </c>
      <c r="E79" s="28"/>
    </row>
    <row r="80" spans="1:5" x14ac:dyDescent="0.25">
      <c r="A80" s="17"/>
      <c r="B80" s="23" t="s">
        <v>23</v>
      </c>
      <c r="C80" s="28"/>
      <c r="D80" s="28">
        <v>25752</v>
      </c>
      <c r="E80" s="28">
        <v>21600</v>
      </c>
    </row>
    <row r="81" spans="1:5" x14ac:dyDescent="0.25">
      <c r="A81" s="17"/>
      <c r="B81" s="22" t="s">
        <v>24</v>
      </c>
      <c r="C81" s="28"/>
      <c r="D81" s="28">
        <v>600</v>
      </c>
      <c r="E81" s="28"/>
    </row>
    <row r="82" spans="1:5" x14ac:dyDescent="0.25">
      <c r="A82" s="17"/>
      <c r="B82" s="22" t="s">
        <v>26</v>
      </c>
      <c r="C82" s="28"/>
      <c r="D82" s="28">
        <v>27003</v>
      </c>
      <c r="E82" s="28"/>
    </row>
    <row r="83" spans="1:5" x14ac:dyDescent="0.25">
      <c r="A83" s="17"/>
      <c r="B83" s="3" t="s">
        <v>10</v>
      </c>
      <c r="C83" s="14">
        <v>146041</v>
      </c>
      <c r="D83" s="14">
        <f>+D84+D85+D86</f>
        <v>153280</v>
      </c>
      <c r="E83" s="28"/>
    </row>
    <row r="84" spans="1:5" x14ac:dyDescent="0.25">
      <c r="A84" s="18"/>
      <c r="B84" s="23" t="s">
        <v>23</v>
      </c>
      <c r="C84" s="28">
        <v>29342</v>
      </c>
      <c r="D84" s="28">
        <v>32704</v>
      </c>
      <c r="E84" s="28">
        <v>27432</v>
      </c>
    </row>
    <row r="85" spans="1:5" x14ac:dyDescent="0.25">
      <c r="A85" s="18"/>
      <c r="B85" s="22" t="s">
        <v>24</v>
      </c>
      <c r="C85" s="28">
        <v>12007</v>
      </c>
      <c r="D85" s="28">
        <v>15883</v>
      </c>
      <c r="E85" s="28">
        <v>12316</v>
      </c>
    </row>
    <row r="86" spans="1:5" x14ac:dyDescent="0.25">
      <c r="A86" s="18"/>
      <c r="B86" s="22" t="s">
        <v>26</v>
      </c>
      <c r="C86" s="28">
        <f>+C83-C84-C85</f>
        <v>104692</v>
      </c>
      <c r="D86" s="28">
        <v>104693</v>
      </c>
      <c r="E86" s="28"/>
    </row>
    <row r="87" spans="1:5" x14ac:dyDescent="0.25">
      <c r="A87" s="18"/>
      <c r="B87" s="25" t="s">
        <v>32</v>
      </c>
      <c r="C87" s="28">
        <v>1024877</v>
      </c>
      <c r="D87" s="28"/>
      <c r="E87" s="28"/>
    </row>
    <row r="88" spans="1:5" ht="27" customHeight="1" x14ac:dyDescent="0.25">
      <c r="A88" s="3"/>
      <c r="B88" s="2" t="s">
        <v>45</v>
      </c>
      <c r="C88" s="14">
        <f>+C89+C90+C91+C92+C93</f>
        <v>5279000</v>
      </c>
      <c r="D88" s="14">
        <f>+D89+D90+D91+D92+D93</f>
        <v>6039065</v>
      </c>
      <c r="E88" s="14">
        <f>SUM(E89:E93)</f>
        <v>4069473</v>
      </c>
    </row>
    <row r="89" spans="1:5" x14ac:dyDescent="0.25">
      <c r="A89" s="3"/>
      <c r="B89" s="3" t="s">
        <v>15</v>
      </c>
      <c r="C89" s="14">
        <v>1623000</v>
      </c>
      <c r="D89" s="14">
        <v>1932820</v>
      </c>
      <c r="E89" s="28">
        <f>917985+690981</f>
        <v>1608966</v>
      </c>
    </row>
    <row r="90" spans="1:5" x14ac:dyDescent="0.25">
      <c r="A90" s="3"/>
      <c r="B90" s="3" t="s">
        <v>16</v>
      </c>
      <c r="C90" s="14">
        <v>990000</v>
      </c>
      <c r="D90" s="14">
        <v>1130030</v>
      </c>
      <c r="E90" s="28">
        <v>728547</v>
      </c>
    </row>
    <row r="91" spans="1:5" x14ac:dyDescent="0.25">
      <c r="A91" s="3"/>
      <c r="B91" s="20" t="s">
        <v>20</v>
      </c>
      <c r="C91" s="14">
        <v>1230000</v>
      </c>
      <c r="D91" s="14">
        <v>1362810</v>
      </c>
      <c r="E91" s="28">
        <f>571705+135744+120276+203327</f>
        <v>1031052</v>
      </c>
    </row>
    <row r="92" spans="1:5" x14ac:dyDescent="0.25">
      <c r="A92" s="3"/>
      <c r="B92" s="3" t="s">
        <v>21</v>
      </c>
      <c r="C92" s="14">
        <v>1224000</v>
      </c>
      <c r="D92" s="14">
        <v>1375260</v>
      </c>
      <c r="E92" s="28">
        <f>197992+351344</f>
        <v>549336</v>
      </c>
    </row>
    <row r="93" spans="1:5" ht="14.25" customHeight="1" x14ac:dyDescent="0.25">
      <c r="A93" s="3"/>
      <c r="B93" s="3" t="s">
        <v>17</v>
      </c>
      <c r="C93" s="14">
        <v>212000</v>
      </c>
      <c r="D93" s="14">
        <v>238145</v>
      </c>
      <c r="E93" s="28">
        <v>151572</v>
      </c>
    </row>
    <row r="94" spans="1:5" ht="18.75" customHeight="1" x14ac:dyDescent="0.25">
      <c r="A94" s="1"/>
      <c r="B94" s="3" t="s">
        <v>25</v>
      </c>
      <c r="C94" s="27">
        <f>+C5+C10+C16+C17+C22+C88+C26</f>
        <v>157492061</v>
      </c>
      <c r="D94" s="27">
        <f>+D5+D10+D16+D17+D22+D88+D26+D15</f>
        <v>161235060</v>
      </c>
      <c r="E94" s="27">
        <f>+E88+E26+E22+E5</f>
        <v>8999318</v>
      </c>
    </row>
    <row r="95" spans="1:5" ht="9.75" customHeight="1" x14ac:dyDescent="0.25">
      <c r="A95" s="6"/>
      <c r="B95" s="7"/>
    </row>
    <row r="96" spans="1:5" ht="6.75" customHeight="1" x14ac:dyDescent="0.25">
      <c r="A96" s="6"/>
      <c r="B96" s="7"/>
    </row>
    <row r="97" spans="1:5" ht="37.5" customHeight="1" x14ac:dyDescent="0.25">
      <c r="A97" s="39" t="s">
        <v>50</v>
      </c>
      <c r="B97" s="39"/>
      <c r="C97" s="39"/>
      <c r="D97" s="39"/>
      <c r="E97" s="39"/>
    </row>
    <row r="98" spans="1:5" ht="16.5" customHeight="1" x14ac:dyDescent="0.25">
      <c r="A98" s="6"/>
      <c r="B98" s="7"/>
    </row>
    <row r="99" spans="1:5" ht="15" customHeight="1" x14ac:dyDescent="0.25">
      <c r="A99" s="6"/>
      <c r="B99" s="7"/>
      <c r="D99" s="34"/>
    </row>
    <row r="100" spans="1:5" x14ac:dyDescent="0.25">
      <c r="A100" s="11" t="s">
        <v>46</v>
      </c>
      <c r="B100" s="12"/>
      <c r="C100" s="21"/>
      <c r="D100" s="21"/>
    </row>
    <row r="101" spans="1:5" x14ac:dyDescent="0.25">
      <c r="A101" s="11"/>
      <c r="B101" s="12"/>
      <c r="C101" s="21"/>
      <c r="D101" s="21"/>
    </row>
    <row r="102" spans="1:5" x14ac:dyDescent="0.25">
      <c r="B102" s="4"/>
      <c r="C102" s="21"/>
    </row>
    <row r="103" spans="1:5" x14ac:dyDescent="0.25">
      <c r="B103" s="5"/>
    </row>
    <row r="104" spans="1:5" x14ac:dyDescent="0.25">
      <c r="B104" s="4"/>
    </row>
  </sheetData>
  <mergeCells count="4">
    <mergeCell ref="A3:D3"/>
    <mergeCell ref="A2:D2"/>
    <mergeCell ref="C1:D1"/>
    <mergeCell ref="A97:E97"/>
  </mergeCells>
  <pageMargins left="0.7" right="0.7" top="0.75" bottom="0.75" header="0.3" footer="0.3"/>
  <pageSetup paperSize="9" scale="7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39" sqref="C39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2024-01-31T06:38:17Z</cp:lastPrinted>
  <dcterms:created xsi:type="dcterms:W3CDTF">2017-12-20T09:14:46Z</dcterms:created>
  <dcterms:modified xsi:type="dcterms:W3CDTF">2024-02-21T08:19:45Z</dcterms:modified>
</cp:coreProperties>
</file>